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1AC8FEAB-11E6-49FA-AB23-6FA87BC6643F}" xr6:coauthVersionLast="47" xr6:coauthVersionMax="47" xr10:uidLastSave="{00000000-0000-0000-0000-000000000000}"/>
  <bookViews>
    <workbookView xWindow="-120" yWindow="-120" windowWidth="29040" windowHeight="15840" tabRatio="623" xr2:uid="{00000000-000D-0000-FFFF-FFFF00000000}"/>
  </bookViews>
  <sheets>
    <sheet name="Inicio" sheetId="13" r:id="rId1"/>
    <sheet name="Fiscalía Gral Est y órg central" sheetId="7" r:id="rId2"/>
    <sheet name="Fiscalías Territoriales" sheetId="8" r:id="rId3"/>
    <sheet name="Mujeres y hombres" sheetId="2" r:id="rId4"/>
    <sheet name="Antigüedad-edad" sheetId="1" r:id="rId5"/>
    <sheet name="Número de fiscales-población" sheetId="5" r:id="rId6"/>
    <sheet name="Exced. Lic. mat. conciliación" sheetId="9" r:id="rId7"/>
    <sheet name="Composic. trib. calificador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42" i="2" l="1"/>
  <c r="AX42" i="2"/>
  <c r="AY42" i="2"/>
  <c r="AZ42" i="2"/>
  <c r="BA42" i="2"/>
  <c r="BB42" i="2"/>
  <c r="AV42" i="2"/>
  <c r="AU42" i="2"/>
  <c r="AW41" i="2"/>
  <c r="AY41" i="2"/>
  <c r="BA41" i="2"/>
  <c r="AU41" i="2"/>
  <c r="AV40" i="2" l="1"/>
  <c r="AW40" i="2"/>
  <c r="AX40" i="2"/>
  <c r="AY40" i="2"/>
  <c r="AZ40" i="2"/>
  <c r="BA40" i="2"/>
  <c r="BB40" i="2"/>
  <c r="N25" i="14"/>
  <c r="M25" i="14"/>
  <c r="R25" i="14"/>
  <c r="Q25" i="14"/>
  <c r="P25" i="14"/>
  <c r="O25" i="14"/>
  <c r="H25" i="14"/>
  <c r="G25" i="14"/>
  <c r="F25" i="14"/>
  <c r="E25" i="14"/>
  <c r="D25" i="14"/>
  <c r="C25" i="14"/>
  <c r="E27" i="9"/>
  <c r="E26" i="9"/>
  <c r="E25" i="9"/>
  <c r="E24" i="9"/>
  <c r="E23" i="9"/>
  <c r="E22" i="9"/>
  <c r="E21" i="9"/>
  <c r="E20" i="9"/>
  <c r="E19" i="9"/>
  <c r="F38" i="5"/>
  <c r="E35" i="5"/>
  <c r="D35" i="5" s="1"/>
  <c r="E31" i="5"/>
  <c r="D31" i="5" s="1"/>
  <c r="E27" i="5"/>
  <c r="D27" i="5" s="1"/>
  <c r="P24" i="1"/>
  <c r="AU40" i="2"/>
  <c r="E39" i="2"/>
  <c r="D39" i="2"/>
  <c r="H38" i="2"/>
  <c r="G38" i="2"/>
  <c r="F38" i="2"/>
  <c r="E34" i="5" s="1"/>
  <c r="D34" i="5" s="1"/>
  <c r="F37" i="2"/>
  <c r="H37" i="2" s="1"/>
  <c r="H36" i="2"/>
  <c r="G36" i="2"/>
  <c r="F36" i="2"/>
  <c r="H35" i="2"/>
  <c r="G35" i="2"/>
  <c r="F35" i="2"/>
  <c r="E37" i="5" s="1"/>
  <c r="D37" i="5" s="1"/>
  <c r="F34" i="2"/>
  <c r="E33" i="5" s="1"/>
  <c r="D33" i="5" s="1"/>
  <c r="H33" i="2"/>
  <c r="G33" i="2"/>
  <c r="F33" i="2"/>
  <c r="E32" i="5" s="1"/>
  <c r="D32" i="5" s="1"/>
  <c r="F32" i="2"/>
  <c r="H32" i="2" s="1"/>
  <c r="O31" i="2"/>
  <c r="N31" i="2"/>
  <c r="H31" i="2"/>
  <c r="G31" i="2"/>
  <c r="F31" i="2"/>
  <c r="E30" i="5" s="1"/>
  <c r="D30" i="5" s="1"/>
  <c r="P30" i="2"/>
  <c r="P26" i="1" s="1"/>
  <c r="M30" i="2"/>
  <c r="H30" i="2"/>
  <c r="G30" i="2"/>
  <c r="F30" i="2"/>
  <c r="E29" i="5" s="1"/>
  <c r="D29" i="5" s="1"/>
  <c r="P29" i="2"/>
  <c r="M29" i="2"/>
  <c r="F29" i="2"/>
  <c r="H29" i="2" s="1"/>
  <c r="P28" i="2"/>
  <c r="P25" i="1" s="1"/>
  <c r="M28" i="2"/>
  <c r="H28" i="2"/>
  <c r="F28" i="2"/>
  <c r="G28" i="2" s="1"/>
  <c r="P27" i="2"/>
  <c r="M27" i="2"/>
  <c r="F27" i="2"/>
  <c r="E26" i="5" s="1"/>
  <c r="D26" i="5" s="1"/>
  <c r="AC26" i="2"/>
  <c r="V26" i="2"/>
  <c r="W26" i="2" s="1"/>
  <c r="AD26" i="2" s="1"/>
  <c r="P26" i="2"/>
  <c r="M26" i="2"/>
  <c r="H26" i="2"/>
  <c r="G26" i="2"/>
  <c r="F26" i="2"/>
  <c r="E25" i="5" s="1"/>
  <c r="D25" i="5" s="1"/>
  <c r="AC25" i="2"/>
  <c r="V25" i="2"/>
  <c r="W25" i="2" s="1"/>
  <c r="P25" i="2"/>
  <c r="M25" i="2"/>
  <c r="G25" i="2"/>
  <c r="F25" i="2"/>
  <c r="H25" i="2" s="1"/>
  <c r="AC24" i="2"/>
  <c r="W24" i="2"/>
  <c r="AD24" i="2" s="1"/>
  <c r="AB24" i="2" s="1"/>
  <c r="V24" i="2"/>
  <c r="U24" i="2" s="1"/>
  <c r="P24" i="2"/>
  <c r="P23" i="1" s="1"/>
  <c r="M24" i="2"/>
  <c r="F24" i="2"/>
  <c r="F39" i="2" s="1"/>
  <c r="AC23" i="2"/>
  <c r="W23" i="2"/>
  <c r="AD23" i="2" s="1"/>
  <c r="V23" i="2"/>
  <c r="U23" i="2" s="1"/>
  <c r="P23" i="2"/>
  <c r="P31" i="2" s="1"/>
  <c r="M23" i="2"/>
  <c r="H23" i="2"/>
  <c r="G23" i="2"/>
  <c r="F23" i="2"/>
  <c r="E22" i="5" s="1"/>
  <c r="D22" i="5" s="1"/>
  <c r="AC22" i="2"/>
  <c r="V22" i="2"/>
  <c r="P22" i="2"/>
  <c r="P22" i="1" s="1"/>
  <c r="M22" i="2"/>
  <c r="H22" i="2"/>
  <c r="G22" i="2"/>
  <c r="F22" i="2"/>
  <c r="E21" i="5" s="1"/>
  <c r="AD21" i="2"/>
  <c r="AC21" i="2"/>
  <c r="AB21" i="2" s="1"/>
  <c r="W21" i="2"/>
  <c r="V21" i="2"/>
  <c r="V27" i="2" s="1"/>
  <c r="U21" i="2"/>
  <c r="P21" i="2"/>
  <c r="P21" i="1" s="1"/>
  <c r="M21" i="2"/>
  <c r="M31" i="2" s="1"/>
  <c r="H21" i="2"/>
  <c r="G21" i="2"/>
  <c r="F21" i="2"/>
  <c r="W17" i="8"/>
  <c r="Q17" i="8"/>
  <c r="K17" i="8"/>
  <c r="E17" i="8"/>
  <c r="W22" i="7"/>
  <c r="V22" i="7"/>
  <c r="W21" i="7"/>
  <c r="V21" i="7"/>
  <c r="W20" i="7"/>
  <c r="V20" i="7"/>
  <c r="W19" i="7"/>
  <c r="V19" i="7"/>
  <c r="R18" i="7"/>
  <c r="L18" i="7"/>
  <c r="F18" i="7"/>
  <c r="G39" i="2" l="1"/>
  <c r="AB23" i="2"/>
  <c r="H39" i="2"/>
  <c r="D21" i="5"/>
  <c r="AD25" i="2"/>
  <c r="AB25" i="2" s="1"/>
  <c r="U25" i="2"/>
  <c r="AB26" i="2"/>
  <c r="E23" i="5"/>
  <c r="D23" i="5" s="1"/>
  <c r="H24" i="2"/>
  <c r="G27" i="2"/>
  <c r="AC27" i="2"/>
  <c r="G29" i="2"/>
  <c r="H34" i="2"/>
  <c r="G37" i="2"/>
  <c r="E24" i="5"/>
  <c r="D24" i="5" s="1"/>
  <c r="E28" i="5"/>
  <c r="D28" i="5" s="1"/>
  <c r="E36" i="5"/>
  <c r="D36" i="5" s="1"/>
  <c r="AV46" i="2"/>
  <c r="AU46" i="2" s="1"/>
  <c r="G34" i="2"/>
  <c r="U26" i="2"/>
  <c r="H27" i="2"/>
  <c r="G32" i="2"/>
  <c r="AW46" i="2"/>
  <c r="W22" i="2"/>
  <c r="G24" i="2"/>
  <c r="P27" i="1"/>
  <c r="Q23" i="1" s="1"/>
  <c r="E38" i="5" l="1"/>
  <c r="D38" i="5" s="1"/>
  <c r="AD22" i="2"/>
  <c r="W27" i="2"/>
  <c r="U27" i="2" s="1"/>
  <c r="U22" i="2"/>
  <c r="Q26" i="1"/>
  <c r="Q24" i="1"/>
  <c r="Q21" i="1"/>
  <c r="Q27" i="1"/>
  <c r="Q25" i="1"/>
  <c r="Q22" i="1"/>
  <c r="AD27" i="2" l="1"/>
  <c r="AB27" i="2" s="1"/>
  <c r="AB22" i="2"/>
</calcChain>
</file>

<file path=xl/sharedStrings.xml><?xml version="1.0" encoding="utf-8"?>
<sst xmlns="http://schemas.openxmlformats.org/spreadsheetml/2006/main" count="340" uniqueCount="126">
  <si>
    <t>Edad Media</t>
  </si>
  <si>
    <t>Andalucía</t>
  </si>
  <si>
    <t>Aragón</t>
  </si>
  <si>
    <t>Canarias</t>
  </si>
  <si>
    <t>Cantabria</t>
  </si>
  <si>
    <t>Cataluña</t>
  </si>
  <si>
    <t>Extremadura</t>
  </si>
  <si>
    <t>Galicia</t>
  </si>
  <si>
    <t>Madrid</t>
  </si>
  <si>
    <t>Murcia</t>
  </si>
  <si>
    <t>País Vasco</t>
  </si>
  <si>
    <t>Antigüedad</t>
  </si>
  <si>
    <t>RANGO</t>
  </si>
  <si>
    <t>TOTAL</t>
  </si>
  <si>
    <t>PORCENTAJE</t>
  </si>
  <si>
    <t>Hombre</t>
  </si>
  <si>
    <t>Mujer</t>
  </si>
  <si>
    <t>Total</t>
  </si>
  <si>
    <t>Porcentaje</t>
  </si>
  <si>
    <t>Fiscales por cada 100.000 habitantes</t>
  </si>
  <si>
    <t>Población *</t>
  </si>
  <si>
    <t>Castilla y León</t>
  </si>
  <si>
    <t>Comunitat Valenciana</t>
  </si>
  <si>
    <t>% Mujeres</t>
  </si>
  <si>
    <t xml:space="preserve"> Total (Hombre + Mujer)</t>
  </si>
  <si>
    <t>Mujeres</t>
  </si>
  <si>
    <t>Hombres</t>
  </si>
  <si>
    <t xml:space="preserve">Total </t>
  </si>
  <si>
    <t>Barcelona</t>
  </si>
  <si>
    <t>Valencia/València</t>
  </si>
  <si>
    <t>Sevilla</t>
  </si>
  <si>
    <t>Málaga</t>
  </si>
  <si>
    <t>Provincias tomadas en cuenta para la elaboración estadística</t>
  </si>
  <si>
    <t>Fiscal Jefe Provincial</t>
  </si>
  <si>
    <t>Tribunal 1</t>
  </si>
  <si>
    <t>Tribunal 2</t>
  </si>
  <si>
    <t>Tribunal 3</t>
  </si>
  <si>
    <t>Tribunal 4</t>
  </si>
  <si>
    <t>Tribunal 5</t>
  </si>
  <si>
    <t>Tribunal 6</t>
  </si>
  <si>
    <t>% Hombres</t>
  </si>
  <si>
    <t>Comunidades Autónomas</t>
  </si>
  <si>
    <t>Fiscales por 100.000 habitantes</t>
  </si>
  <si>
    <t>Fuente: Fiscalía General del Estado</t>
  </si>
  <si>
    <t>DE 20 A 29</t>
  </si>
  <si>
    <t>DE 30 A 39</t>
  </si>
  <si>
    <t>DE 40 A 49</t>
  </si>
  <si>
    <t>DE 50 A 59</t>
  </si>
  <si>
    <t>DE 60 A 69</t>
  </si>
  <si>
    <t>DE 70 a 72</t>
  </si>
  <si>
    <t>Maternidad</t>
  </si>
  <si>
    <t>Matrimonio</t>
  </si>
  <si>
    <t>Trib. Suplente</t>
  </si>
  <si>
    <t>Número</t>
  </si>
  <si>
    <t>Fiscalía del Tribunal Supremo</t>
  </si>
  <si>
    <t>Alicante</t>
  </si>
  <si>
    <t>Cádiz</t>
  </si>
  <si>
    <t>Fiscalía General del Estado</t>
  </si>
  <si>
    <t xml:space="preserve">Fiscales jefes de Fiscalías de Área </t>
  </si>
  <si>
    <t>Fiscales jefes de las Fiscalías Provinciales</t>
  </si>
  <si>
    <t>Fiscales jefes de las diez provincias con mayor población de España</t>
  </si>
  <si>
    <t>Bizkaia</t>
  </si>
  <si>
    <t>De 25 a 29</t>
  </si>
  <si>
    <t>De 30 a 34</t>
  </si>
  <si>
    <t>De 35 a 39</t>
  </si>
  <si>
    <t>De 40 a 44</t>
  </si>
  <si>
    <t>De 45 a 49</t>
  </si>
  <si>
    <t>De 50 a 54</t>
  </si>
  <si>
    <t>De 55 a 59</t>
  </si>
  <si>
    <t>De 60 a 64</t>
  </si>
  <si>
    <t>De 65 a 69</t>
  </si>
  <si>
    <t>De 70 a 72</t>
  </si>
  <si>
    <t>Porcentaje de mujeres por rango de edad</t>
  </si>
  <si>
    <t>De 20 a 29</t>
  </si>
  <si>
    <t>De 30 a 39</t>
  </si>
  <si>
    <t>De 40 a 49</t>
  </si>
  <si>
    <t>De 50 a 59</t>
  </si>
  <si>
    <t>De 60 a 69</t>
  </si>
  <si>
    <t>Porcentaje de hombres por rango de edad</t>
  </si>
  <si>
    <t>Antigüedad media de mujeres y hombres fiscales en órganos centrales y comunidades
autónomas</t>
  </si>
  <si>
    <t>Pirámide de edad por sexo en la carrera fiscal</t>
  </si>
  <si>
    <t>Fiscales mujeres y hombres de órganos centrales y de comunidades autónomas</t>
  </si>
  <si>
    <t>Edad media de mujeres y hombres fiscales en órganos centrales y comunidades
autónomas</t>
  </si>
  <si>
    <t>Órganos no territoriales</t>
  </si>
  <si>
    <t>Órganos no territoriales y comunidades autónomas</t>
  </si>
  <si>
    <t>Cuadros directivos de la carrera fiscal</t>
  </si>
  <si>
    <t>Asturias, Principado de</t>
  </si>
  <si>
    <t>Balears, Illes</t>
  </si>
  <si>
    <t>Castilla-La Mancha</t>
  </si>
  <si>
    <t>Madrid, Comunidad de</t>
  </si>
  <si>
    <t>Murcia, Región de</t>
  </si>
  <si>
    <t>Navarra, Comunidad Foral de</t>
  </si>
  <si>
    <t>Rioja, La</t>
  </si>
  <si>
    <t>Edad media y antigüedad de los miembros de la carrera fiscal</t>
  </si>
  <si>
    <t>Número de fiscales por comunidad autónoma y por 100.000 habitantes</t>
  </si>
  <si>
    <t xml:space="preserve">Composición de los tribunales calificadores </t>
  </si>
  <si>
    <t>Fiscales de sala de la Fiscalía General del Estado</t>
  </si>
  <si>
    <t>Fiscales de sala de la Fiscalía del Tribunal Supremo</t>
  </si>
  <si>
    <t>Fiscal de sala</t>
  </si>
  <si>
    <t>Fiscales de sala de órganos centrales</t>
  </si>
  <si>
    <t>Fiscal superior CCAA</t>
  </si>
  <si>
    <t>Fiscales superiores de Fiscalía de Comunidad Autónoma</t>
  </si>
  <si>
    <t>Fiscalías de la Audiencia Nacional, Fiscalías Especiales  y ante órganos constitucionales</t>
  </si>
  <si>
    <t>Fiscales de sala de la Audiencia Nacional, Fiscalías Especiales y ante órganos constitucionales</t>
  </si>
  <si>
    <t>Número de fiscales por comunidad autónoma</t>
  </si>
  <si>
    <t>* Cifras oficiales de población resultantes de la revisión del Padrón municipal a 1 de enero de 2023</t>
  </si>
  <si>
    <t>Excedencia/licencia</t>
  </si>
  <si>
    <t>Cuidado de familiar (hasta 2º grado)</t>
  </si>
  <si>
    <t>Cuidado de hijo (primer y segundo año)</t>
  </si>
  <si>
    <t>Embarazo de riesgo</t>
  </si>
  <si>
    <t>Lactancia por hijo menor de 12 meses</t>
  </si>
  <si>
    <t>Paternidad</t>
  </si>
  <si>
    <t>Permiso por gestación semana 37</t>
  </si>
  <si>
    <t>Reducción de jornada por enfermedad grave de un familiar</t>
  </si>
  <si>
    <t>Tribunales calificadores</t>
  </si>
  <si>
    <t>NC</t>
  </si>
  <si>
    <t>Tribunales calificadores (fiscales)</t>
  </si>
  <si>
    <t>Total fiscales</t>
  </si>
  <si>
    <t>Antigüedad media de los fiscales de los órganos centrales y de las comunidades autónomas</t>
  </si>
  <si>
    <t>Piramide de edad de la carrera fiscal</t>
  </si>
  <si>
    <t>Edad media de los fiscales de los órganos centrales y de las comunidades autónomas</t>
  </si>
  <si>
    <t>Distribución mujeres/hombres en la carrera fiscal</t>
  </si>
  <si>
    <t>Distribución mujeres/hombres en Fiscalías Territoriales</t>
  </si>
  <si>
    <t>Distribución mujeres/hombres en Fiscalía General del Estado y órganos centrales</t>
  </si>
  <si>
    <t xml:space="preserve">Excedencias y licencias en materia de conciliación </t>
  </si>
  <si>
    <t>Fiscal Jefe de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</si>
</sst>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"/>
  </numFmts>
  <fonts count="3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color rgb="FF000000"/>
      <name val="Times New Roman"/>
      <family val="1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sz val="7"/>
      <name val="Verdana"/>
      <family val="2"/>
    </font>
    <font>
      <sz val="11"/>
      <color indexed="8"/>
      <name val="Verdana"/>
      <family val="2"/>
    </font>
    <font>
      <sz val="9"/>
      <name val="Verdana"/>
      <family val="2"/>
    </font>
    <font>
      <b/>
      <sz val="10"/>
      <color theme="4" tint="-0.249977111117893"/>
      <name val="Verdana"/>
      <family val="2"/>
    </font>
    <font>
      <b/>
      <sz val="10"/>
      <color theme="0"/>
      <name val="Verdana"/>
      <family val="2"/>
    </font>
    <font>
      <sz val="11"/>
      <color theme="1"/>
      <name val="Calibri"/>
      <family val="2"/>
      <scheme val="minor"/>
    </font>
    <font>
      <b/>
      <sz val="14"/>
      <name val="Verdana"/>
      <family val="2"/>
    </font>
    <font>
      <sz val="9"/>
      <color indexed="63"/>
      <name val="Verdana"/>
      <family val="2"/>
    </font>
    <font>
      <sz val="9"/>
      <color theme="3" tint="-0.249977111117893"/>
      <name val="Verdana"/>
      <family val="2"/>
    </font>
    <font>
      <b/>
      <sz val="9"/>
      <color theme="3"/>
      <name val="Verdana"/>
      <family val="2"/>
    </font>
    <font>
      <b/>
      <sz val="9"/>
      <color theme="3" tint="-0.249977111117893"/>
      <name val="Verdana"/>
      <family val="2"/>
    </font>
    <font>
      <b/>
      <sz val="14"/>
      <color theme="4" tint="-0.499984740745262"/>
      <name val="Verdana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4"/>
      <name val="Verdana"/>
      <family val="2"/>
    </font>
    <font>
      <b/>
      <sz val="10"/>
      <color theme="3"/>
      <name val="Verdana"/>
      <family val="2"/>
    </font>
    <font>
      <b/>
      <sz val="7"/>
      <color theme="3" tint="-0.249977111117893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b/>
      <sz val="11"/>
      <color theme="4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theme="3"/>
        <bgColor indexed="64"/>
      </patternFill>
    </fill>
  </fills>
  <borders count="1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theme="4" tint="0.79998168889431442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theme="3" tint="-0.249977111117893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 style="medium">
        <color theme="4" tint="0.79998168889431442"/>
      </right>
      <top/>
      <bottom style="thin">
        <color theme="4" tint="0.79998168889431442"/>
      </bottom>
      <diagonal/>
    </border>
    <border>
      <left style="medium">
        <color theme="0"/>
      </left>
      <right style="thin">
        <color theme="4" tint="0.79998168889431442"/>
      </right>
      <top style="medium">
        <color theme="0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0"/>
      </top>
      <bottom style="medium">
        <color theme="4" tint="0.79998168889431442"/>
      </bottom>
      <diagonal/>
    </border>
    <border>
      <left style="medium">
        <color theme="0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/>
      <top/>
      <bottom style="medium">
        <color theme="4" tint="0.79998168889431442"/>
      </bottom>
      <diagonal/>
    </border>
    <border>
      <left style="thin">
        <color theme="4" tint="0.79998168889431442"/>
      </left>
      <right style="medium">
        <color theme="0"/>
      </right>
      <top/>
      <bottom style="medium">
        <color theme="4" tint="0.79998168889431442"/>
      </bottom>
      <diagonal/>
    </border>
    <border>
      <left style="thin">
        <color theme="4" tint="0.79998168889431442"/>
      </left>
      <right style="medium">
        <color theme="4" tint="0.79998168889431442"/>
      </right>
      <top/>
      <bottom style="medium">
        <color theme="4" tint="0.79998168889431442"/>
      </bottom>
      <diagonal/>
    </border>
    <border>
      <left/>
      <right/>
      <top style="thin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 style="thin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 style="thin">
        <color theme="4" tint="0.79998168889431442"/>
      </right>
      <top style="medium">
        <color theme="0"/>
      </top>
      <bottom style="medium">
        <color theme="4" tint="0.79998168889431442"/>
      </bottom>
      <diagonal/>
    </border>
    <border>
      <left style="medium">
        <color theme="4" tint="0.79998168889431442"/>
      </left>
      <right/>
      <top/>
      <bottom/>
      <diagonal/>
    </border>
    <border>
      <left/>
      <right style="medium">
        <color theme="4" tint="0.79998168889431442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4" tint="0.79998168889431442"/>
      </right>
      <top style="medium">
        <color theme="4" tint="0.79998168889431442"/>
      </top>
      <bottom style="thin">
        <color theme="4" tint="0.79998168889431442"/>
      </bottom>
      <diagonal/>
    </border>
    <border>
      <left/>
      <right style="medium">
        <color theme="4" tint="0.79998168889431442"/>
      </right>
      <top style="thin">
        <color theme="4" tint="0.79998168889431442"/>
      </top>
      <bottom/>
      <diagonal/>
    </border>
    <border>
      <left/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4" tint="0.79998168889431442"/>
      </bottom>
      <diagonal/>
    </border>
    <border>
      <left style="medium">
        <color theme="0"/>
      </left>
      <right style="thin">
        <color theme="4" tint="0.79998168889431442"/>
      </right>
      <top/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0"/>
      </right>
      <top style="medium">
        <color theme="4" tint="0.79998168889431442"/>
      </top>
      <bottom/>
      <diagonal/>
    </border>
    <border>
      <left/>
      <right style="medium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0"/>
      </right>
      <top/>
      <bottom style="medium">
        <color theme="4" tint="0.79998168889431442"/>
      </bottom>
      <diagonal/>
    </border>
    <border>
      <left style="medium">
        <color theme="0"/>
      </left>
      <right style="thin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 style="thin">
        <color theme="0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 style="thin">
        <color theme="0"/>
      </left>
      <right style="medium">
        <color theme="4" tint="0.79998168889431442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medium">
        <color theme="4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medium">
        <color theme="4" tint="0.79998168889431442"/>
      </right>
      <top style="thin">
        <color theme="0"/>
      </top>
      <bottom style="thin">
        <color theme="0"/>
      </bottom>
      <diagonal/>
    </border>
    <border>
      <left style="medium">
        <color theme="4" tint="0.79998168889431442"/>
      </left>
      <right style="medium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79998168889431442"/>
      </left>
      <right style="dashed">
        <color theme="4" tint="0.79998168889431442"/>
      </right>
      <top style="thin">
        <color theme="0"/>
      </top>
      <bottom style="medium">
        <color theme="4" tint="0.79998168889431442"/>
      </bottom>
      <diagonal/>
    </border>
    <border>
      <left style="medium">
        <color theme="4" tint="0.79998168889431442"/>
      </left>
      <right style="dashed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 style="dotted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 style="medium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dotted">
        <color theme="0"/>
      </left>
      <right style="medium">
        <color theme="4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0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/>
      <right style="thin">
        <color theme="0"/>
      </right>
      <top/>
      <bottom style="medium">
        <color theme="4" tint="0.59996337778862885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medium">
        <color theme="4" tint="0.79998168889431442"/>
      </bottom>
      <diagonal/>
    </border>
    <border>
      <left style="thin">
        <color theme="0"/>
      </left>
      <right style="medium">
        <color theme="4" tint="0.79998168889431442"/>
      </right>
      <top/>
      <bottom style="medium">
        <color theme="4" tint="0.79998168889431442"/>
      </bottom>
      <diagonal/>
    </border>
    <border>
      <left style="thin">
        <color theme="0"/>
      </left>
      <right style="medium">
        <color theme="4" tint="0.79998168889431442"/>
      </right>
      <top/>
      <bottom style="thin">
        <color theme="0"/>
      </bottom>
      <diagonal/>
    </border>
    <border>
      <left style="medium">
        <color theme="4" tint="0.79998168889431442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 style="thin">
        <color theme="0"/>
      </right>
      <top/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medium">
        <color theme="4" tint="0.59996337778862885"/>
      </bottom>
      <diagonal/>
    </border>
    <border>
      <left style="medium">
        <color theme="0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0"/>
      </left>
      <right/>
      <top style="medium">
        <color theme="4" tint="0.79998168889431442"/>
      </top>
      <bottom style="medium">
        <color theme="4" tint="0.59996337778862885"/>
      </bottom>
      <diagonal/>
    </border>
    <border>
      <left style="medium">
        <color theme="0"/>
      </left>
      <right style="medium">
        <color theme="4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0"/>
      </left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/>
      <top/>
      <bottom style="medium">
        <color theme="4" tint="0.59996337778862885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thin">
        <color theme="4" tint="0.79998168889431442"/>
      </right>
      <top style="thin">
        <color theme="0"/>
      </top>
      <bottom style="medium">
        <color theme="4" tint="0.79998168889431442"/>
      </bottom>
      <diagonal/>
    </border>
    <border>
      <left style="medium">
        <color theme="4" tint="0.79998168889431442"/>
      </left>
      <right style="thin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 style="thin">
        <color theme="4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/>
      <right style="medium">
        <color theme="0"/>
      </right>
      <top style="medium">
        <color theme="4" tint="0.79998168889431442"/>
      </top>
      <bottom style="medium">
        <color theme="4" tint="0.59996337778862885"/>
      </bottom>
      <diagonal/>
    </border>
    <border>
      <left/>
      <right style="thin">
        <color theme="0"/>
      </right>
      <top style="thin">
        <color theme="0"/>
      </top>
      <bottom style="medium">
        <color theme="4" tint="0.79998168889431442"/>
      </bottom>
      <diagonal/>
    </border>
    <border>
      <left style="medium">
        <color theme="4" tint="0.7999816888943144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thin">
        <color theme="0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thin">
        <color theme="0"/>
      </bottom>
      <diagonal/>
    </border>
    <border>
      <left style="medium">
        <color theme="4" tint="0.79998168889431442"/>
      </left>
      <right style="medium">
        <color theme="4" tint="0.79998168889431442"/>
      </right>
      <top style="thin">
        <color theme="0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/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 style="medium">
        <color theme="4" tint="0.7999816888943144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/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 style="thin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/>
      <diagonal/>
    </border>
    <border>
      <left style="thin">
        <color theme="0"/>
      </left>
      <right style="thin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 style="thin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 style="thin">
        <color theme="4" tint="0.79998168889431442"/>
      </right>
      <top style="medium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0"/>
      </right>
      <top style="medium">
        <color theme="4" tint="0.59996337778862885"/>
      </top>
      <bottom/>
      <diagonal/>
    </border>
    <border>
      <left style="medium">
        <color theme="4" tint="0.79998168889431442"/>
      </left>
      <right style="medium">
        <color theme="0"/>
      </right>
      <top/>
      <bottom style="medium">
        <color theme="4" tint="0.59996337778862885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  <xf numFmtId="164" fontId="1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231">
    <xf numFmtId="0" fontId="0" fillId="0" borderId="0" xfId="0"/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0" fillId="0" borderId="1" xfId="0" applyBorder="1"/>
    <xf numFmtId="0" fontId="8" fillId="0" borderId="0" xfId="0" applyFont="1"/>
    <xf numFmtId="0" fontId="9" fillId="4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Alignment="1">
      <alignment wrapText="1"/>
    </xf>
    <xf numFmtId="3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 wrapText="1"/>
    </xf>
    <xf numFmtId="9" fontId="13" fillId="0" borderId="0" xfId="1" applyFont="1"/>
    <xf numFmtId="3" fontId="6" fillId="0" borderId="0" xfId="0" applyNumberFormat="1" applyFont="1"/>
    <xf numFmtId="3" fontId="14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9" fontId="11" fillId="3" borderId="3" xfId="1" applyFont="1" applyFill="1" applyBorder="1" applyAlignment="1" applyProtection="1">
      <alignment horizontal="center" vertical="center" wrapText="1"/>
      <protection locked="0"/>
    </xf>
    <xf numFmtId="0" fontId="15" fillId="4" borderId="6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3" fontId="16" fillId="5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18" fillId="0" borderId="0" xfId="0" applyNumberFormat="1" applyFont="1" applyAlignment="1">
      <alignment horizontal="left" vertical="center"/>
    </xf>
    <xf numFmtId="3" fontId="19" fillId="0" borderId="0" xfId="0" applyNumberFormat="1" applyFont="1"/>
    <xf numFmtId="0" fontId="6" fillId="0" borderId="9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left" vertical="center"/>
    </xf>
    <xf numFmtId="0" fontId="22" fillId="0" borderId="0" xfId="0" applyFont="1"/>
    <xf numFmtId="164" fontId="6" fillId="0" borderId="0" xfId="4" applyFont="1"/>
    <xf numFmtId="0" fontId="6" fillId="0" borderId="15" xfId="0" applyFont="1" applyBorder="1"/>
    <xf numFmtId="0" fontId="6" fillId="0" borderId="1" xfId="0" applyFont="1" applyBorder="1"/>
    <xf numFmtId="0" fontId="7" fillId="0" borderId="1" xfId="0" applyFont="1" applyBorder="1"/>
    <xf numFmtId="0" fontId="6" fillId="0" borderId="12" xfId="0" applyFont="1" applyBorder="1"/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/>
    <xf numFmtId="0" fontId="6" fillId="0" borderId="18" xfId="0" applyFont="1" applyBorder="1"/>
    <xf numFmtId="0" fontId="6" fillId="0" borderId="20" xfId="0" applyFont="1" applyBorder="1"/>
    <xf numFmtId="0" fontId="6" fillId="0" borderId="22" xfId="0" applyFont="1" applyBorder="1"/>
    <xf numFmtId="1" fontId="11" fillId="5" borderId="1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21" xfId="0" applyFont="1" applyBorder="1"/>
    <xf numFmtId="0" fontId="6" fillId="0" borderId="19" xfId="0" applyFont="1" applyBorder="1"/>
    <xf numFmtId="0" fontId="0" fillId="0" borderId="23" xfId="0" applyBorder="1"/>
    <xf numFmtId="3" fontId="11" fillId="5" borderId="1" xfId="0" applyNumberFormat="1" applyFont="1" applyFill="1" applyBorder="1" applyAlignment="1">
      <alignment vertical="center" wrapText="1"/>
    </xf>
    <xf numFmtId="0" fontId="21" fillId="0" borderId="0" xfId="0" applyFont="1"/>
    <xf numFmtId="9" fontId="16" fillId="3" borderId="0" xfId="1" applyFont="1" applyFill="1" applyAlignment="1">
      <alignment horizontal="center"/>
    </xf>
    <xf numFmtId="0" fontId="6" fillId="0" borderId="30" xfId="0" applyFont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right" vertical="center"/>
    </xf>
    <xf numFmtId="0" fontId="16" fillId="2" borderId="35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0" fontId="8" fillId="0" borderId="9" xfId="0" applyFont="1" applyBorder="1"/>
    <xf numFmtId="0" fontId="8" fillId="0" borderId="44" xfId="0" applyFont="1" applyBorder="1"/>
    <xf numFmtId="3" fontId="16" fillId="9" borderId="38" xfId="0" applyNumberFormat="1" applyFont="1" applyFill="1" applyBorder="1" applyAlignment="1">
      <alignment horizontal="center" vertical="center"/>
    </xf>
    <xf numFmtId="0" fontId="8" fillId="0" borderId="45" xfId="0" applyFont="1" applyBorder="1"/>
    <xf numFmtId="3" fontId="8" fillId="0" borderId="47" xfId="0" applyNumberFormat="1" applyFont="1" applyBorder="1" applyAlignment="1">
      <alignment horizontal="center" vertical="center"/>
    </xf>
    <xf numFmtId="3" fontId="16" fillId="9" borderId="10" xfId="0" applyNumberFormat="1" applyFont="1" applyFill="1" applyBorder="1" applyAlignment="1">
      <alignment horizontal="center" vertical="center"/>
    </xf>
    <xf numFmtId="0" fontId="27" fillId="7" borderId="49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27" fillId="7" borderId="50" xfId="0" applyFont="1" applyFill="1" applyBorder="1" applyAlignment="1">
      <alignment vertical="center" wrapText="1"/>
    </xf>
    <xf numFmtId="0" fontId="16" fillId="3" borderId="51" xfId="0" applyFont="1" applyFill="1" applyBorder="1" applyAlignment="1">
      <alignment vertical="center" wrapText="1"/>
    </xf>
    <xf numFmtId="0" fontId="27" fillId="4" borderId="10" xfId="0" applyFont="1" applyFill="1" applyBorder="1" applyAlignment="1">
      <alignment horizontal="left" vertical="center" wrapText="1"/>
    </xf>
    <xf numFmtId="0" fontId="27" fillId="4" borderId="10" xfId="0" applyFont="1" applyFill="1" applyBorder="1" applyAlignment="1">
      <alignment vertical="center" wrapText="1"/>
    </xf>
    <xf numFmtId="0" fontId="16" fillId="2" borderId="54" xfId="0" applyFont="1" applyFill="1" applyBorder="1" applyAlignment="1">
      <alignment horizontal="center" vertical="center"/>
    </xf>
    <xf numFmtId="0" fontId="16" fillId="3" borderId="53" xfId="0" applyFont="1" applyFill="1" applyBorder="1" applyAlignment="1">
      <alignment horizontal="center" vertical="center"/>
    </xf>
    <xf numFmtId="0" fontId="8" fillId="0" borderId="53" xfId="0" applyFont="1" applyBorder="1"/>
    <xf numFmtId="3" fontId="16" fillId="9" borderId="37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6" fillId="2" borderId="58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6" fillId="0" borderId="53" xfId="0" applyFont="1" applyBorder="1"/>
    <xf numFmtId="0" fontId="6" fillId="0" borderId="45" xfId="0" applyFont="1" applyBorder="1"/>
    <xf numFmtId="3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59" xfId="0" applyFont="1" applyFill="1" applyBorder="1" applyAlignment="1">
      <alignment horizontal="left" vertical="center" wrapText="1"/>
    </xf>
    <xf numFmtId="0" fontId="15" fillId="4" borderId="51" xfId="0" applyFont="1" applyFill="1" applyBorder="1" applyAlignment="1">
      <alignment horizontal="left" vertical="center" wrapText="1"/>
    </xf>
    <xf numFmtId="0" fontId="15" fillId="4" borderId="60" xfId="0" applyFont="1" applyFill="1" applyBorder="1" applyAlignment="1">
      <alignment horizontal="left" vertical="center" wrapText="1"/>
    </xf>
    <xf numFmtId="0" fontId="6" fillId="0" borderId="62" xfId="0" applyFont="1" applyBorder="1" applyAlignment="1">
      <alignment horizontal="center" vertical="center"/>
    </xf>
    <xf numFmtId="3" fontId="16" fillId="5" borderId="64" xfId="0" applyNumberFormat="1" applyFont="1" applyFill="1" applyBorder="1" applyAlignment="1">
      <alignment horizontal="center" vertical="center" wrapText="1"/>
    </xf>
    <xf numFmtId="0" fontId="11" fillId="3" borderId="65" xfId="0" applyFont="1" applyFill="1" applyBorder="1" applyAlignment="1" applyProtection="1">
      <alignment horizontal="left" vertical="center" wrapText="1"/>
      <protection locked="0"/>
    </xf>
    <xf numFmtId="0" fontId="6" fillId="0" borderId="5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1" fontId="6" fillId="0" borderId="66" xfId="0" applyNumberFormat="1" applyFont="1" applyBorder="1" applyAlignment="1">
      <alignment horizontal="center" vertical="center"/>
    </xf>
    <xf numFmtId="1" fontId="6" fillId="0" borderId="67" xfId="0" applyNumberFormat="1" applyFont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1" fillId="3" borderId="69" xfId="0" applyFont="1" applyFill="1" applyBorder="1" applyAlignment="1" applyProtection="1">
      <alignment horizontal="center" vertical="center" wrapText="1"/>
      <protection locked="0"/>
    </xf>
    <xf numFmtId="0" fontId="11" fillId="3" borderId="68" xfId="0" applyFont="1" applyFill="1" applyBorder="1" applyAlignment="1" applyProtection="1">
      <alignment horizontal="center" vertical="center" wrapText="1"/>
      <protection locked="0"/>
    </xf>
    <xf numFmtId="9" fontId="11" fillId="3" borderId="68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70" xfId="0" applyFont="1" applyFill="1" applyBorder="1" applyAlignment="1" applyProtection="1">
      <alignment horizontal="center" vertical="center" wrapText="1"/>
      <protection locked="0"/>
    </xf>
    <xf numFmtId="3" fontId="16" fillId="5" borderId="26" xfId="0" applyNumberFormat="1" applyFont="1" applyFill="1" applyBorder="1" applyAlignment="1">
      <alignment horizontal="center" vertical="center" wrapText="1"/>
    </xf>
    <xf numFmtId="3" fontId="6" fillId="0" borderId="45" xfId="0" applyNumberFormat="1" applyFont="1" applyBorder="1"/>
    <xf numFmtId="0" fontId="15" fillId="4" borderId="71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72" xfId="0" applyFont="1" applyFill="1" applyBorder="1" applyAlignment="1">
      <alignment horizontal="left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3" fontId="11" fillId="3" borderId="7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/>
    </xf>
    <xf numFmtId="9" fontId="11" fillId="3" borderId="63" xfId="1" applyFont="1" applyFill="1" applyBorder="1" applyAlignment="1" applyProtection="1">
      <alignment horizontal="center" vertical="center" wrapText="1"/>
      <protection locked="0"/>
    </xf>
    <xf numFmtId="3" fontId="16" fillId="5" borderId="28" xfId="0" applyNumberFormat="1" applyFont="1" applyFill="1" applyBorder="1" applyAlignment="1">
      <alignment horizontal="center" vertical="center" wrapText="1"/>
    </xf>
    <xf numFmtId="3" fontId="16" fillId="5" borderId="13" xfId="0" applyNumberFormat="1" applyFont="1" applyFill="1" applyBorder="1" applyAlignment="1">
      <alignment horizontal="center" vertical="center" wrapText="1"/>
    </xf>
    <xf numFmtId="3" fontId="16" fillId="5" borderId="17" xfId="0" applyNumberFormat="1" applyFont="1" applyFill="1" applyBorder="1" applyAlignment="1">
      <alignment horizontal="center" vertical="center" wrapText="1"/>
    </xf>
    <xf numFmtId="3" fontId="16" fillId="5" borderId="76" xfId="0" applyNumberFormat="1" applyFont="1" applyFill="1" applyBorder="1" applyAlignment="1">
      <alignment horizontal="center" vertical="center" wrapText="1"/>
    </xf>
    <xf numFmtId="3" fontId="12" fillId="0" borderId="53" xfId="0" applyNumberFormat="1" applyFont="1" applyBorder="1" applyAlignment="1">
      <alignment horizontal="center" vertical="center"/>
    </xf>
    <xf numFmtId="3" fontId="12" fillId="0" borderId="45" xfId="0" applyNumberFormat="1" applyFont="1" applyBorder="1" applyAlignment="1">
      <alignment horizontal="center" vertical="center" wrapText="1"/>
    </xf>
    <xf numFmtId="3" fontId="14" fillId="0" borderId="45" xfId="0" applyNumberFormat="1" applyFont="1" applyBorder="1" applyAlignment="1">
      <alignment horizontal="center" vertical="center"/>
    </xf>
    <xf numFmtId="0" fontId="15" fillId="4" borderId="53" xfId="0" applyFont="1" applyFill="1" applyBorder="1" applyAlignment="1">
      <alignment horizontal="left" vertical="center" wrapText="1"/>
    </xf>
    <xf numFmtId="0" fontId="15" fillId="4" borderId="47" xfId="0" applyFont="1" applyFill="1" applyBorder="1" applyAlignment="1">
      <alignment horizontal="left" vertical="center" wrapText="1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3" fontId="16" fillId="5" borderId="61" xfId="0" applyNumberFormat="1" applyFont="1" applyFill="1" applyBorder="1" applyAlignment="1">
      <alignment horizontal="center" vertical="center" wrapText="1"/>
    </xf>
    <xf numFmtId="9" fontId="6" fillId="0" borderId="71" xfId="1" applyFont="1" applyBorder="1" applyAlignment="1">
      <alignment horizontal="center" vertical="center"/>
    </xf>
    <xf numFmtId="9" fontId="6" fillId="0" borderId="74" xfId="1" applyFont="1" applyBorder="1" applyAlignment="1">
      <alignment horizontal="center" vertical="center"/>
    </xf>
    <xf numFmtId="9" fontId="6" fillId="0" borderId="79" xfId="1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3" fontId="16" fillId="5" borderId="27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/>
    </xf>
    <xf numFmtId="165" fontId="6" fillId="0" borderId="60" xfId="0" applyNumberFormat="1" applyFont="1" applyBorder="1" applyAlignment="1">
      <alignment horizontal="center" vertical="center"/>
    </xf>
    <xf numFmtId="165" fontId="6" fillId="0" borderId="51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6" fillId="0" borderId="51" xfId="0" applyNumberFormat="1" applyFont="1" applyBorder="1" applyAlignment="1">
      <alignment horizontal="center" vertical="center"/>
    </xf>
    <xf numFmtId="3" fontId="11" fillId="3" borderId="81" xfId="0" applyNumberFormat="1" applyFont="1" applyFill="1" applyBorder="1" applyAlignment="1" applyProtection="1">
      <alignment horizontal="center" vertical="center" wrapText="1"/>
      <protection locked="0"/>
    </xf>
    <xf numFmtId="9" fontId="11" fillId="3" borderId="80" xfId="1" applyFont="1" applyFill="1" applyBorder="1" applyAlignment="1" applyProtection="1">
      <alignment horizontal="center" vertical="center" wrapText="1"/>
      <protection locked="0"/>
    </xf>
    <xf numFmtId="3" fontId="11" fillId="3" borderId="69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69" xfId="0" applyFont="1" applyFill="1" applyBorder="1" applyAlignment="1" applyProtection="1">
      <alignment horizontal="left" vertical="center" wrapText="1"/>
      <protection locked="0"/>
    </xf>
    <xf numFmtId="3" fontId="11" fillId="3" borderId="83" xfId="0" applyNumberFormat="1" applyFont="1" applyFill="1" applyBorder="1" applyAlignment="1" applyProtection="1">
      <alignment horizontal="center" vertical="center" wrapText="1"/>
      <protection locked="0"/>
    </xf>
    <xf numFmtId="3" fontId="11" fillId="3" borderId="82" xfId="0" applyNumberFormat="1" applyFont="1" applyFill="1" applyBorder="1" applyAlignment="1" applyProtection="1">
      <alignment horizontal="center" vertical="center" wrapText="1"/>
      <protection locked="0"/>
    </xf>
    <xf numFmtId="3" fontId="11" fillId="3" borderId="8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9" fontId="6" fillId="0" borderId="60" xfId="1" applyFont="1" applyBorder="1" applyAlignment="1">
      <alignment horizontal="center" vertical="center"/>
    </xf>
    <xf numFmtId="9" fontId="6" fillId="0" borderId="88" xfId="1" applyFont="1" applyBorder="1" applyAlignment="1">
      <alignment horizontal="center" vertical="center"/>
    </xf>
    <xf numFmtId="9" fontId="6" fillId="0" borderId="89" xfId="1" applyFont="1" applyBorder="1" applyAlignment="1">
      <alignment horizontal="center" vertical="center"/>
    </xf>
    <xf numFmtId="9" fontId="6" fillId="0" borderId="90" xfId="1" applyFont="1" applyBorder="1" applyAlignment="1">
      <alignment horizontal="center" vertical="center"/>
    </xf>
    <xf numFmtId="0" fontId="11" fillId="3" borderId="84" xfId="0" applyFont="1" applyFill="1" applyBorder="1" applyAlignment="1" applyProtection="1">
      <alignment horizontal="center" vertical="center" wrapText="1"/>
      <protection locked="0"/>
    </xf>
    <xf numFmtId="3" fontId="11" fillId="3" borderId="91" xfId="0" applyNumberFormat="1" applyFont="1" applyFill="1" applyBorder="1" applyAlignment="1" applyProtection="1">
      <alignment horizontal="center" vertical="center" wrapText="1"/>
      <protection locked="0"/>
    </xf>
    <xf numFmtId="3" fontId="16" fillId="5" borderId="92" xfId="0" applyNumberFormat="1" applyFont="1" applyFill="1" applyBorder="1" applyAlignment="1">
      <alignment horizontal="center" vertical="center" wrapText="1"/>
    </xf>
    <xf numFmtId="3" fontId="12" fillId="0" borderId="94" xfId="0" applyNumberFormat="1" applyFont="1" applyBorder="1" applyAlignment="1">
      <alignment horizontal="center" vertical="center" wrapText="1"/>
    </xf>
    <xf numFmtId="3" fontId="16" fillId="5" borderId="93" xfId="0" applyNumberFormat="1" applyFont="1" applyFill="1" applyBorder="1" applyAlignment="1">
      <alignment horizontal="center" vertical="center" wrapText="1"/>
    </xf>
    <xf numFmtId="3" fontId="28" fillId="6" borderId="1" xfId="0" applyNumberFormat="1" applyFont="1" applyFill="1" applyBorder="1" applyAlignment="1">
      <alignment horizontal="center" vertical="center" wrapText="1"/>
    </xf>
    <xf numFmtId="3" fontId="8" fillId="0" borderId="33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3" fontId="8" fillId="0" borderId="32" xfId="0" applyNumberFormat="1" applyFont="1" applyBorder="1" applyAlignment="1">
      <alignment horizontal="center" vertical="center"/>
    </xf>
    <xf numFmtId="3" fontId="8" fillId="0" borderId="41" xfId="0" applyNumberFormat="1" applyFont="1" applyBorder="1" applyAlignment="1">
      <alignment horizontal="center" vertical="center"/>
    </xf>
    <xf numFmtId="3" fontId="8" fillId="0" borderId="42" xfId="0" applyNumberFormat="1" applyFont="1" applyBorder="1" applyAlignment="1">
      <alignment horizontal="center" vertical="center"/>
    </xf>
    <xf numFmtId="3" fontId="16" fillId="3" borderId="38" xfId="0" applyNumberFormat="1" applyFont="1" applyFill="1" applyBorder="1" applyAlignment="1">
      <alignment horizontal="center" vertical="center"/>
    </xf>
    <xf numFmtId="3" fontId="16" fillId="3" borderId="39" xfId="0" applyNumberFormat="1" applyFont="1" applyFill="1" applyBorder="1" applyAlignment="1">
      <alignment horizontal="center" vertical="center"/>
    </xf>
    <xf numFmtId="3" fontId="16" fillId="3" borderId="40" xfId="0" applyNumberFormat="1" applyFont="1" applyFill="1" applyBorder="1" applyAlignment="1">
      <alignment horizontal="center" vertical="center"/>
    </xf>
    <xf numFmtId="3" fontId="16" fillId="5" borderId="95" xfId="0" applyNumberFormat="1" applyFont="1" applyFill="1" applyBorder="1" applyAlignment="1">
      <alignment horizontal="center" vertical="center" wrapText="1"/>
    </xf>
    <xf numFmtId="0" fontId="15" fillId="4" borderId="74" xfId="0" applyFont="1" applyFill="1" applyBorder="1" applyAlignment="1">
      <alignment horizontal="left" vertical="center" wrapText="1"/>
    </xf>
    <xf numFmtId="1" fontId="6" fillId="0" borderId="74" xfId="0" applyNumberFormat="1" applyFont="1" applyBorder="1" applyAlignment="1">
      <alignment horizontal="center" vertical="center"/>
    </xf>
    <xf numFmtId="3" fontId="16" fillId="5" borderId="96" xfId="0" applyNumberFormat="1" applyFont="1" applyFill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center" vertical="center"/>
    </xf>
    <xf numFmtId="0" fontId="0" fillId="0" borderId="53" xfId="0" applyBorder="1"/>
    <xf numFmtId="0" fontId="0" fillId="0" borderId="45" xfId="0" applyBorder="1"/>
    <xf numFmtId="1" fontId="6" fillId="0" borderId="60" xfId="0" applyNumberFormat="1" applyFont="1" applyBorder="1" applyAlignment="1">
      <alignment horizontal="center" vertical="center"/>
    </xf>
    <xf numFmtId="0" fontId="16" fillId="3" borderId="98" xfId="0" applyFont="1" applyFill="1" applyBorder="1" applyAlignment="1">
      <alignment horizontal="left" vertical="center" wrapText="1"/>
    </xf>
    <xf numFmtId="0" fontId="6" fillId="0" borderId="74" xfId="0" applyFont="1" applyBorder="1" applyAlignment="1">
      <alignment horizontal="center" vertical="center"/>
    </xf>
    <xf numFmtId="3" fontId="16" fillId="3" borderId="98" xfId="0" applyNumberFormat="1" applyFont="1" applyFill="1" applyBorder="1" applyAlignment="1">
      <alignment horizontal="center"/>
    </xf>
    <xf numFmtId="0" fontId="11" fillId="3" borderId="99" xfId="0" applyFont="1" applyFill="1" applyBorder="1" applyAlignment="1" applyProtection="1">
      <alignment horizontal="left" vertical="center" wrapText="1"/>
      <protection locked="0"/>
    </xf>
    <xf numFmtId="2" fontId="6" fillId="0" borderId="10" xfId="0" applyNumberFormat="1" applyFont="1" applyBorder="1" applyAlignment="1">
      <alignment horizontal="center" vertical="center"/>
    </xf>
    <xf numFmtId="4" fontId="11" fillId="3" borderId="99" xfId="0" applyNumberFormat="1" applyFont="1" applyFill="1" applyBorder="1" applyAlignment="1" applyProtection="1">
      <alignment horizontal="center" vertical="center" wrapText="1"/>
      <protection locked="0"/>
    </xf>
    <xf numFmtId="3" fontId="11" fillId="3" borderId="79" xfId="0" applyNumberFormat="1" applyFont="1" applyFill="1" applyBorder="1" applyAlignment="1" applyProtection="1">
      <alignment horizontal="center" vertical="center" wrapText="1"/>
      <protection locked="0"/>
    </xf>
    <xf numFmtId="3" fontId="11" fillId="3" borderId="72" xfId="0" applyNumberFormat="1" applyFont="1" applyFill="1" applyBorder="1" applyAlignment="1" applyProtection="1">
      <alignment horizontal="center" vertical="center" wrapText="1"/>
      <protection locked="0"/>
    </xf>
    <xf numFmtId="3" fontId="11" fillId="3" borderId="9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7" xfId="0" applyFont="1" applyBorder="1" applyAlignment="1">
      <alignment horizontal="center" vertical="center"/>
    </xf>
    <xf numFmtId="0" fontId="26" fillId="4" borderId="100" xfId="0" applyFont="1" applyFill="1" applyBorder="1" applyAlignment="1">
      <alignment horizontal="left" vertical="center" wrapText="1"/>
    </xf>
    <xf numFmtId="0" fontId="26" fillId="4" borderId="51" xfId="0" applyFont="1" applyFill="1" applyBorder="1" applyAlignment="1">
      <alignment horizontal="left" vertical="center" wrapText="1"/>
    </xf>
    <xf numFmtId="0" fontId="6" fillId="0" borderId="64" xfId="0" applyFont="1" applyBorder="1"/>
    <xf numFmtId="0" fontId="6" fillId="0" borderId="101" xfId="0" applyFont="1" applyBorder="1" applyAlignment="1">
      <alignment wrapText="1"/>
    </xf>
    <xf numFmtId="0" fontId="27" fillId="7" borderId="47" xfId="0" applyFont="1" applyFill="1" applyBorder="1" applyAlignment="1">
      <alignment vertical="center" wrapText="1"/>
    </xf>
    <xf numFmtId="1" fontId="16" fillId="3" borderId="2" xfId="0" applyNumberFormat="1" applyFont="1" applyFill="1" applyBorder="1" applyAlignment="1">
      <alignment horizontal="center" vertical="center"/>
    </xf>
    <xf numFmtId="0" fontId="6" fillId="0" borderId="25" xfId="0" applyFont="1" applyBorder="1"/>
    <xf numFmtId="0" fontId="6" fillId="0" borderId="104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3" fontId="8" fillId="0" borderId="107" xfId="0" applyNumberFormat="1" applyFont="1" applyBorder="1" applyAlignment="1">
      <alignment horizontal="center" vertical="center"/>
    </xf>
    <xf numFmtId="3" fontId="8" fillId="0" borderId="108" xfId="0" applyNumberFormat="1" applyFont="1" applyBorder="1" applyAlignment="1">
      <alignment horizontal="center" vertical="center"/>
    </xf>
    <xf numFmtId="3" fontId="8" fillId="0" borderId="109" xfId="0" applyNumberFormat="1" applyFont="1" applyBorder="1" applyAlignment="1">
      <alignment horizontal="center" vertical="center"/>
    </xf>
    <xf numFmtId="0" fontId="32" fillId="0" borderId="8" xfId="5" applyFont="1" applyBorder="1" applyAlignment="1" applyProtection="1">
      <alignment horizontal="left" vertical="center"/>
    </xf>
    <xf numFmtId="0" fontId="32" fillId="0" borderId="26" xfId="5" applyFont="1" applyBorder="1" applyAlignment="1" applyProtection="1">
      <alignment horizontal="left" vertical="center"/>
    </xf>
    <xf numFmtId="0" fontId="32" fillId="0" borderId="25" xfId="5" applyFont="1" applyBorder="1" applyAlignment="1" applyProtection="1">
      <alignment horizontal="left" vertical="center"/>
    </xf>
    <xf numFmtId="0" fontId="0" fillId="0" borderId="0" xfId="0"/>
    <xf numFmtId="0" fontId="16" fillId="8" borderId="55" xfId="0" applyFont="1" applyFill="1" applyBorder="1" applyAlignment="1">
      <alignment horizontal="center" vertical="center" wrapText="1"/>
    </xf>
    <xf numFmtId="0" fontId="16" fillId="8" borderId="57" xfId="0" applyFont="1" applyFill="1" applyBorder="1" applyAlignment="1">
      <alignment horizontal="center" vertical="center" wrapText="1"/>
    </xf>
    <xf numFmtId="3" fontId="16" fillId="9" borderId="52" xfId="0" applyNumberFormat="1" applyFont="1" applyFill="1" applyBorder="1" applyAlignment="1">
      <alignment horizontal="center" vertical="center"/>
    </xf>
    <xf numFmtId="3" fontId="16" fillId="9" borderId="56" xfId="0" applyNumberFormat="1" applyFont="1" applyFill="1" applyBorder="1" applyAlignment="1">
      <alignment horizontal="center" vertical="center"/>
    </xf>
    <xf numFmtId="3" fontId="16" fillId="9" borderId="51" xfId="0" applyNumberFormat="1" applyFont="1" applyFill="1" applyBorder="1" applyAlignment="1">
      <alignment horizontal="center" vertical="center"/>
    </xf>
    <xf numFmtId="0" fontId="16" fillId="8" borderId="46" xfId="0" applyFont="1" applyFill="1" applyBorder="1" applyAlignment="1">
      <alignment horizontal="center" vertical="center" wrapText="1"/>
    </xf>
    <xf numFmtId="0" fontId="16" fillId="8" borderId="48" xfId="0" applyFont="1" applyFill="1" applyBorder="1" applyAlignment="1">
      <alignment horizontal="center" vertical="center" wrapText="1"/>
    </xf>
    <xf numFmtId="0" fontId="11" fillId="3" borderId="83" xfId="0" applyFont="1" applyFill="1" applyBorder="1" applyAlignment="1" applyProtection="1">
      <alignment horizontal="center" vertical="center" wrapText="1"/>
      <protection locked="0"/>
    </xf>
    <xf numFmtId="0" fontId="11" fillId="3" borderId="69" xfId="0" applyFont="1" applyFill="1" applyBorder="1" applyAlignment="1" applyProtection="1">
      <alignment horizontal="center" vertical="center" wrapText="1"/>
      <protection locked="0"/>
    </xf>
    <xf numFmtId="0" fontId="11" fillId="3" borderId="110" xfId="0" applyFont="1" applyFill="1" applyBorder="1" applyAlignment="1" applyProtection="1">
      <alignment horizontal="left" vertical="center" wrapText="1"/>
      <protection locked="0"/>
    </xf>
    <xf numFmtId="0" fontId="11" fillId="3" borderId="111" xfId="0" applyFont="1" applyFill="1" applyBorder="1" applyAlignment="1" applyProtection="1">
      <alignment horizontal="left" vertical="center" wrapText="1"/>
      <protection locked="0"/>
    </xf>
    <xf numFmtId="3" fontId="16" fillId="5" borderId="1" xfId="0" applyNumberFormat="1" applyFont="1" applyFill="1" applyBorder="1" applyAlignment="1">
      <alignment horizontal="center" vertical="center" wrapText="1"/>
    </xf>
    <xf numFmtId="3" fontId="16" fillId="5" borderId="64" xfId="0" applyNumberFormat="1" applyFont="1" applyFill="1" applyBorder="1" applyAlignment="1">
      <alignment horizontal="center" vertical="center" wrapText="1"/>
    </xf>
    <xf numFmtId="3" fontId="16" fillId="5" borderId="25" xfId="0" applyNumberFormat="1" applyFont="1" applyFill="1" applyBorder="1" applyAlignment="1">
      <alignment horizontal="center" vertical="center" wrapText="1"/>
    </xf>
    <xf numFmtId="0" fontId="23" fillId="6" borderId="24" xfId="0" applyFont="1" applyFill="1" applyBorder="1" applyAlignment="1" applyProtection="1">
      <alignment horizontal="center" vertical="center" wrapText="1"/>
      <protection locked="0"/>
    </xf>
    <xf numFmtId="0" fontId="23" fillId="6" borderId="15" xfId="0" applyFont="1" applyFill="1" applyBorder="1" applyAlignment="1" applyProtection="1">
      <alignment horizontal="center" vertical="center" wrapText="1"/>
      <protection locked="0"/>
    </xf>
    <xf numFmtId="3" fontId="1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3" fontId="2" fillId="0" borderId="0" xfId="0" applyNumberFormat="1" applyFont="1" applyAlignment="1">
      <alignment horizontal="center" vertical="center" wrapText="1"/>
    </xf>
    <xf numFmtId="0" fontId="23" fillId="6" borderId="14" xfId="0" applyFont="1" applyFill="1" applyBorder="1" applyAlignment="1" applyProtection="1">
      <alignment horizontal="center" vertical="center" wrapText="1"/>
      <protection locked="0"/>
    </xf>
    <xf numFmtId="0" fontId="23" fillId="6" borderId="0" xfId="0" applyFont="1" applyFill="1" applyAlignment="1" applyProtection="1">
      <alignment horizontal="center" vertical="center" wrapText="1"/>
      <protection locked="0"/>
    </xf>
    <xf numFmtId="0" fontId="23" fillId="6" borderId="16" xfId="0" applyFont="1" applyFill="1" applyBorder="1" applyAlignment="1" applyProtection="1">
      <alignment horizontal="center" vertical="center" wrapText="1"/>
      <protection locked="0"/>
    </xf>
    <xf numFmtId="3" fontId="11" fillId="5" borderId="1" xfId="0" applyNumberFormat="1" applyFont="1" applyFill="1" applyBorder="1" applyAlignment="1">
      <alignment horizontal="center" vertical="center" wrapText="1"/>
    </xf>
    <xf numFmtId="3" fontId="11" fillId="5" borderId="29" xfId="0" applyNumberFormat="1" applyFont="1" applyFill="1" applyBorder="1" applyAlignment="1">
      <alignment horizontal="center" vertical="center" wrapText="1"/>
    </xf>
    <xf numFmtId="3" fontId="11" fillId="5" borderId="25" xfId="0" applyNumberFormat="1" applyFont="1" applyFill="1" applyBorder="1" applyAlignment="1">
      <alignment horizontal="center" vertical="center" wrapText="1"/>
    </xf>
    <xf numFmtId="3" fontId="11" fillId="5" borderId="102" xfId="0" applyNumberFormat="1" applyFont="1" applyFill="1" applyBorder="1" applyAlignment="1">
      <alignment horizontal="center" vertical="center" wrapText="1"/>
    </xf>
    <xf numFmtId="3" fontId="11" fillId="5" borderId="92" xfId="0" applyNumberFormat="1" applyFont="1" applyFill="1" applyBorder="1" applyAlignment="1">
      <alignment horizontal="center" vertical="center" wrapText="1"/>
    </xf>
    <xf numFmtId="3" fontId="11" fillId="5" borderId="8" xfId="0" applyNumberFormat="1" applyFont="1" applyFill="1" applyBorder="1" applyAlignment="1">
      <alignment horizontal="center" vertical="center" wrapText="1"/>
    </xf>
    <xf numFmtId="3" fontId="11" fillId="5" borderId="26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</cellXfs>
  <cellStyles count="10">
    <cellStyle name="Hipervínculo" xfId="5" builtinId="8"/>
    <cellStyle name="Hipervínculo 2" xfId="9" xr:uid="{862FD55A-2091-48BA-AAF8-D5188D6F31E8}"/>
    <cellStyle name="Hipervínculo 3" xfId="7" xr:uid="{251F252A-158C-43CD-96D3-0F943BA625F0}"/>
    <cellStyle name="Millares" xfId="4" builtinId="3"/>
    <cellStyle name="Normal" xfId="0" builtinId="0"/>
    <cellStyle name="Normal 2" xfId="2" xr:uid="{00000000-0005-0000-0000-000003000000}"/>
    <cellStyle name="Normal 2 2" xfId="8" xr:uid="{FF1BF615-E0A5-4CA7-92F4-F16B87D41470}"/>
    <cellStyle name="Normal 3" xfId="3" xr:uid="{00000000-0005-0000-0000-000004000000}"/>
    <cellStyle name="Normal 4" xfId="6" xr:uid="{AA9A204D-8E79-42BC-9B17-78F32FD6D31D}"/>
    <cellStyle name="Porcentaje" xfId="1" builtinId="5"/>
  </cellStyles>
  <dxfs count="0"/>
  <tableStyles count="0" defaultTableStyle="TableStyleMedium9" defaultPivotStyle="PivotStyleLight16"/>
  <colors>
    <mruColors>
      <color rgb="FF86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Fiscales de sala de la Fiscalía</a:t>
            </a:r>
            <a:r>
              <a:rPr lang="en-US" baseline="0"/>
              <a:t> General del Estado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'Fiscalía Gral Est y órg central'!$C$17</c:f>
              <c:strCache>
                <c:ptCount val="1"/>
                <c:pt idx="0">
                  <c:v>Fiscales de sala de la Fiscalía General del Estado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9015-402F-B557-4AF5DE32E1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'Fiscalía Gral Est y órg central'!$D$17:$E$17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 Gral Est y órg central'!$D$18:$E$18</c:f>
              <c:numCache>
                <c:formatCode>#,##0</c:formatCode>
                <c:ptCount val="2"/>
                <c:pt idx="0">
                  <c:v>6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15-402F-B557-4AF5DE32E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0565248"/>
        <c:axId val="242766592"/>
      </c:barChart>
      <c:catAx>
        <c:axId val="24056524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42766592"/>
        <c:crosses val="autoZero"/>
        <c:auto val="1"/>
        <c:lblAlgn val="ctr"/>
        <c:lblOffset val="100"/>
        <c:noMultiLvlLbl val="0"/>
      </c:catAx>
      <c:valAx>
        <c:axId val="242766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565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20393906000217524"/>
          <c:y val="5.25039370078740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'Fiscalías Territoriales'!$H$16</c:f>
              <c:strCache>
                <c:ptCount val="1"/>
                <c:pt idx="0">
                  <c:v>Fiscales jefes de las Fiscalías Provinciales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65CE-4511-81F5-10F704304C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'Fiscalías Territoriales'!$I$16:$J$16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Territoriales'!$I$17:$J$17</c:f>
              <c:numCache>
                <c:formatCode>#,##0</c:formatCode>
                <c:ptCount val="2"/>
                <c:pt idx="0">
                  <c:v>25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CE-4511-81F5-10F704304C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Fiscales</a:t>
            </a:r>
            <a:r>
              <a:rPr lang="es-ES" baseline="0"/>
              <a:t> jefes</a:t>
            </a:r>
            <a:r>
              <a:rPr lang="es-ES"/>
              <a:t> de Fiscalías de Área </a:t>
            </a:r>
          </a:p>
        </c:rich>
      </c:tx>
      <c:layout>
        <c:manualLayout>
          <c:xMode val="edge"/>
          <c:yMode val="edge"/>
          <c:x val="9.9242900240186449E-2"/>
          <c:y val="2.77008310249307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40611561924879"/>
          <c:y val="0.25184926676409214"/>
          <c:w val="0.71284711286089242"/>
          <c:h val="0.63325611673211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'Fiscalías Territoriales'!$N$16</c:f>
              <c:strCache>
                <c:ptCount val="1"/>
                <c:pt idx="0">
                  <c:v>Fiscales jefes de Fiscalías de Área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9242-44E8-8681-2BC30DB52E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'Fiscalías Territoriales'!$O$16:$P$16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Territoriales'!$O$17:$P$17</c:f>
              <c:numCache>
                <c:formatCode>#,##0</c:formatCode>
                <c:ptCount val="2"/>
                <c:pt idx="0">
                  <c:v>11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42-44E8-8681-2BC30DB52E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40766592"/>
        <c:axId val="244415104"/>
      </c:barChart>
      <c:catAx>
        <c:axId val="1407665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44415104"/>
        <c:crosses val="autoZero"/>
        <c:auto val="1"/>
        <c:lblAlgn val="ctr"/>
        <c:lblOffset val="100"/>
        <c:noMultiLvlLbl val="0"/>
      </c:catAx>
      <c:valAx>
        <c:axId val="244415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07665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Fiscales</a:t>
            </a:r>
            <a:r>
              <a:rPr lang="es-ES" baseline="0"/>
              <a:t> jefes</a:t>
            </a:r>
            <a:r>
              <a:rPr lang="es-ES"/>
              <a:t> de las</a:t>
            </a:r>
            <a:r>
              <a:rPr lang="es-ES" baseline="0"/>
              <a:t> diez provincias con mayor población de España</a:t>
            </a:r>
            <a:endParaRPr lang="es-ES"/>
          </a:p>
        </c:rich>
      </c:tx>
      <c:layout>
        <c:manualLayout>
          <c:xMode val="edge"/>
          <c:yMode val="edge"/>
          <c:x val="0.11056159845328398"/>
          <c:y val="2.103464877541191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21896386133087"/>
          <c:y val="0.34415552293251472"/>
          <c:w val="0.71284711286089242"/>
          <c:h val="0.503078476137228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'Fiscalías Territoriales'!$T$16</c:f>
              <c:strCache>
                <c:ptCount val="1"/>
                <c:pt idx="0">
                  <c:v>Fiscales jefes de las diez provincias con mayor población de España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D59-4562-86AA-E917733E97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'Fiscalías Territoriales'!$U$16:$V$16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Territoriales'!$U$17:$V$17</c:f>
              <c:numCache>
                <c:formatCode>#,##0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59-4562-86AA-E917733E97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4425856"/>
        <c:axId val="141304192"/>
      </c:barChart>
      <c:catAx>
        <c:axId val="24442585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41304192"/>
        <c:crosses val="autoZero"/>
        <c:auto val="1"/>
        <c:lblAlgn val="ctr"/>
        <c:lblOffset val="100"/>
        <c:noMultiLvlLbl val="0"/>
      </c:catAx>
      <c:valAx>
        <c:axId val="1413041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442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Fiscales jefes Fiscalías de Área</a:t>
            </a:r>
          </a:p>
        </c:rich>
      </c:tx>
      <c:layout>
        <c:manualLayout>
          <c:xMode val="edge"/>
          <c:yMode val="edge"/>
          <c:x val="0.20393906000217524"/>
          <c:y val="5.25039370078740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'Fiscalías Territoriales'!$N$16</c:f>
              <c:strCache>
                <c:ptCount val="1"/>
                <c:pt idx="0">
                  <c:v>Fiscales jefes de Fiscalías de Área </c:v>
                </c:pt>
              </c:strCache>
            </c:strRef>
          </c:tx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ECD3-478A-ABC3-B4894156D3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'Fiscalías Territoriales'!$O$16:$P$16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Territoriales'!$O$17:$P$17</c:f>
              <c:numCache>
                <c:formatCode>#,##0</c:formatCode>
                <c:ptCount val="2"/>
                <c:pt idx="0">
                  <c:v>11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3-478A-ABC3-B4894156D3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Fiscales jefes de las diez provincias con mayor población de España</a:t>
            </a:r>
          </a:p>
        </c:rich>
      </c:tx>
      <c:layout>
        <c:manualLayout>
          <c:xMode val="edge"/>
          <c:yMode val="edge"/>
          <c:x val="0.20393906000217524"/>
          <c:y val="5.25039370078740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0303493616696"/>
          <c:y val="0.24900240835280205"/>
          <c:w val="0.38787596938732172"/>
          <c:h val="0.65853667330045285"/>
        </c:manualLayout>
      </c:layout>
      <c:pieChart>
        <c:varyColors val="1"/>
        <c:ser>
          <c:idx val="0"/>
          <c:order val="0"/>
          <c:tx>
            <c:strRef>
              <c:f>'Fiscalías Territoriales'!$T$16</c:f>
              <c:strCache>
                <c:ptCount val="1"/>
                <c:pt idx="0">
                  <c:v>Fiscales jefes de las diez provincias con mayor población de España</c:v>
                </c:pt>
              </c:strCache>
            </c:strRef>
          </c:tx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D3EF-4A94-B5D6-A8B02B48AB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'Fiscalías Territoriales'!$U$16:$V$16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Territoriales'!$U$17:$V$17</c:f>
              <c:numCache>
                <c:formatCode>#,##0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EF-4A94-B5D6-A8B02B48AB7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ES"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Distribución por sexo en órganos no territoriales y las distintas CCAA: edad media</a:t>
            </a:r>
          </a:p>
        </c:rich>
      </c:tx>
      <c:layout>
        <c:manualLayout>
          <c:xMode val="edge"/>
          <c:yMode val="edge"/>
          <c:x val="0.12169006037659112"/>
          <c:y val="2.70121525074371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4781742093023"/>
          <c:y val="0.15596677266685804"/>
          <c:w val="0.81475903614458001"/>
          <c:h val="0.63829787234042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'Mujeres y hombres'!$AO$20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cat>
            <c:strRef>
              <c:f>'Mujeres y hombres'!$AN$21:$AN$38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Asturias, Principado de</c:v>
                </c:pt>
                <c:pt idx="4">
                  <c:v>Balears, Illes</c:v>
                </c:pt>
                <c:pt idx="5">
                  <c:v>Canarias</c:v>
                </c:pt>
                <c:pt idx="6">
                  <c:v>Cantabria</c:v>
                </c:pt>
                <c:pt idx="7">
                  <c:v>Castilla y León</c:v>
                </c:pt>
                <c:pt idx="8">
                  <c:v>Castilla-La Mancha</c:v>
                </c:pt>
                <c:pt idx="9">
                  <c:v>Cataluña</c:v>
                </c:pt>
                <c:pt idx="10">
                  <c:v>Comunitat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Madrid, Comunidad de</c:v>
                </c:pt>
                <c:pt idx="14">
                  <c:v>Murcia, Región de</c:v>
                </c:pt>
                <c:pt idx="15">
                  <c:v>Navarra, Comunidad Foral de</c:v>
                </c:pt>
                <c:pt idx="16">
                  <c:v>País Vasco</c:v>
                </c:pt>
                <c:pt idx="17">
                  <c:v>Rioja, La</c:v>
                </c:pt>
              </c:strCache>
            </c:strRef>
          </c:cat>
          <c:val>
            <c:numRef>
              <c:f>'Mujeres y hombres'!$AO$21:$AO$38</c:f>
              <c:numCache>
                <c:formatCode>0</c:formatCode>
                <c:ptCount val="18"/>
                <c:pt idx="0">
                  <c:v>57</c:v>
                </c:pt>
                <c:pt idx="1">
                  <c:v>45</c:v>
                </c:pt>
                <c:pt idx="2">
                  <c:v>52</c:v>
                </c:pt>
                <c:pt idx="3">
                  <c:v>55</c:v>
                </c:pt>
                <c:pt idx="4">
                  <c:v>43</c:v>
                </c:pt>
                <c:pt idx="5">
                  <c:v>42</c:v>
                </c:pt>
                <c:pt idx="6">
                  <c:v>52</c:v>
                </c:pt>
                <c:pt idx="7">
                  <c:v>49</c:v>
                </c:pt>
                <c:pt idx="8">
                  <c:v>44</c:v>
                </c:pt>
                <c:pt idx="9">
                  <c:v>41</c:v>
                </c:pt>
                <c:pt idx="10">
                  <c:v>47</c:v>
                </c:pt>
                <c:pt idx="11">
                  <c:v>45</c:v>
                </c:pt>
                <c:pt idx="12">
                  <c:v>47</c:v>
                </c:pt>
                <c:pt idx="13">
                  <c:v>49</c:v>
                </c:pt>
                <c:pt idx="14">
                  <c:v>45</c:v>
                </c:pt>
                <c:pt idx="15">
                  <c:v>54</c:v>
                </c:pt>
                <c:pt idx="16">
                  <c:v>44</c:v>
                </c:pt>
                <c:pt idx="1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D-4ED2-8FCF-ADF296EB8D46}"/>
            </c:ext>
          </c:extLst>
        </c:ser>
        <c:ser>
          <c:idx val="1"/>
          <c:order val="1"/>
          <c:tx>
            <c:strRef>
              <c:f>'Mujeres y hombres'!$AP$20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cat>
            <c:strRef>
              <c:f>'Mujeres y hombres'!$AN$21:$AN$38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Asturias, Principado de</c:v>
                </c:pt>
                <c:pt idx="4">
                  <c:v>Balears, Illes</c:v>
                </c:pt>
                <c:pt idx="5">
                  <c:v>Canarias</c:v>
                </c:pt>
                <c:pt idx="6">
                  <c:v>Cantabria</c:v>
                </c:pt>
                <c:pt idx="7">
                  <c:v>Castilla y León</c:v>
                </c:pt>
                <c:pt idx="8">
                  <c:v>Castilla-La Mancha</c:v>
                </c:pt>
                <c:pt idx="9">
                  <c:v>Cataluña</c:v>
                </c:pt>
                <c:pt idx="10">
                  <c:v>Comunitat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Madrid, Comunidad de</c:v>
                </c:pt>
                <c:pt idx="14">
                  <c:v>Murcia, Región de</c:v>
                </c:pt>
                <c:pt idx="15">
                  <c:v>Navarra, Comunidad Foral de</c:v>
                </c:pt>
                <c:pt idx="16">
                  <c:v>País Vasco</c:v>
                </c:pt>
                <c:pt idx="17">
                  <c:v>Rioja, La</c:v>
                </c:pt>
              </c:strCache>
            </c:strRef>
          </c:cat>
          <c:val>
            <c:numRef>
              <c:f>'Mujeres y hombres'!$AP$21:$AP$38</c:f>
              <c:numCache>
                <c:formatCode>0</c:formatCode>
                <c:ptCount val="18"/>
                <c:pt idx="0">
                  <c:v>60</c:v>
                </c:pt>
                <c:pt idx="1">
                  <c:v>53</c:v>
                </c:pt>
                <c:pt idx="2">
                  <c:v>58</c:v>
                </c:pt>
                <c:pt idx="3">
                  <c:v>55</c:v>
                </c:pt>
                <c:pt idx="4">
                  <c:v>48</c:v>
                </c:pt>
                <c:pt idx="5">
                  <c:v>48</c:v>
                </c:pt>
                <c:pt idx="6">
                  <c:v>51</c:v>
                </c:pt>
                <c:pt idx="7">
                  <c:v>55</c:v>
                </c:pt>
                <c:pt idx="8">
                  <c:v>53</c:v>
                </c:pt>
                <c:pt idx="9">
                  <c:v>44</c:v>
                </c:pt>
                <c:pt idx="10">
                  <c:v>51</c:v>
                </c:pt>
                <c:pt idx="11">
                  <c:v>53</c:v>
                </c:pt>
                <c:pt idx="12">
                  <c:v>51</c:v>
                </c:pt>
                <c:pt idx="13">
                  <c:v>52</c:v>
                </c:pt>
                <c:pt idx="14">
                  <c:v>50</c:v>
                </c:pt>
                <c:pt idx="15">
                  <c:v>54</c:v>
                </c:pt>
                <c:pt idx="16">
                  <c:v>49</c:v>
                </c:pt>
                <c:pt idx="17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4D-4ED2-8FCF-ADF296EB8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709184"/>
        <c:axId val="213710720"/>
      </c:barChart>
      <c:catAx>
        <c:axId val="21370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710720"/>
        <c:crosses val="autoZero"/>
        <c:auto val="1"/>
        <c:lblAlgn val="ctr"/>
        <c:lblOffset val="100"/>
        <c:noMultiLvlLbl val="0"/>
      </c:catAx>
      <c:valAx>
        <c:axId val="2137107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137091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9356648768340136"/>
          <c:y val="0.11153211481082692"/>
          <c:w val="0.24708468501398639"/>
          <c:h val="5.3224162457535945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Distribución por sexo en órganos no territoriales y las distintas CCAA: antigüedad media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00166389351077E-2"/>
          <c:y val="0.2"/>
          <c:w val="0.78868552412645587"/>
          <c:h val="0.531764705882352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'Mujeres y hombres'!$AI$20</c:f>
              <c:strCache>
                <c:ptCount val="1"/>
                <c:pt idx="0">
                  <c:v>Mujer</c:v>
                </c:pt>
              </c:strCache>
            </c:strRef>
          </c:tx>
          <c:invertIfNegative val="0"/>
          <c:dLbls>
            <c:delete val="1"/>
          </c:dLbls>
          <c:cat>
            <c:strRef>
              <c:f>'Mujeres y hombres'!$AH$21:$AH$38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Asturias, Principado de</c:v>
                </c:pt>
                <c:pt idx="4">
                  <c:v>Balears, Illes</c:v>
                </c:pt>
                <c:pt idx="5">
                  <c:v>Canarias</c:v>
                </c:pt>
                <c:pt idx="6">
                  <c:v>Cantabria</c:v>
                </c:pt>
                <c:pt idx="7">
                  <c:v>Castilla y León</c:v>
                </c:pt>
                <c:pt idx="8">
                  <c:v>Castilla-La Mancha</c:v>
                </c:pt>
                <c:pt idx="9">
                  <c:v>Cataluña</c:v>
                </c:pt>
                <c:pt idx="10">
                  <c:v>Comunitat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Madrid, Comunidad de</c:v>
                </c:pt>
                <c:pt idx="14">
                  <c:v>Murcia, Región de</c:v>
                </c:pt>
                <c:pt idx="15">
                  <c:v>Navarra, Comunidad Foral de</c:v>
                </c:pt>
                <c:pt idx="16">
                  <c:v>País Vasco</c:v>
                </c:pt>
                <c:pt idx="17">
                  <c:v>Rioja, La</c:v>
                </c:pt>
              </c:strCache>
            </c:strRef>
          </c:cat>
          <c:val>
            <c:numRef>
              <c:f>'Mujeres y hombres'!$AI$21:$AI$38</c:f>
              <c:numCache>
                <c:formatCode>0.0</c:formatCode>
                <c:ptCount val="18"/>
                <c:pt idx="0">
                  <c:v>29.58</c:v>
                </c:pt>
                <c:pt idx="1">
                  <c:v>15.42</c:v>
                </c:pt>
                <c:pt idx="2">
                  <c:v>24.5</c:v>
                </c:pt>
                <c:pt idx="3">
                  <c:v>26.58</c:v>
                </c:pt>
                <c:pt idx="4">
                  <c:v>13.42</c:v>
                </c:pt>
                <c:pt idx="5">
                  <c:v>12.5</c:v>
                </c:pt>
                <c:pt idx="6">
                  <c:v>24</c:v>
                </c:pt>
                <c:pt idx="7">
                  <c:v>19.920000000000002</c:v>
                </c:pt>
                <c:pt idx="8">
                  <c:v>14.42</c:v>
                </c:pt>
                <c:pt idx="9">
                  <c:v>12.08</c:v>
                </c:pt>
                <c:pt idx="10">
                  <c:v>17.579999999999998</c:v>
                </c:pt>
                <c:pt idx="11">
                  <c:v>15.17</c:v>
                </c:pt>
                <c:pt idx="12">
                  <c:v>17.170000000000002</c:v>
                </c:pt>
                <c:pt idx="13">
                  <c:v>20.329999999999998</c:v>
                </c:pt>
                <c:pt idx="14">
                  <c:v>15.08</c:v>
                </c:pt>
                <c:pt idx="15">
                  <c:v>25.42</c:v>
                </c:pt>
                <c:pt idx="16">
                  <c:v>15</c:v>
                </c:pt>
                <c:pt idx="17">
                  <c:v>16.329999999999998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8-40C1-8B36-648DFBB4A82C}"/>
            </c:ext>
          </c:extLst>
        </c:ser>
        <c:ser>
          <c:idx val="1"/>
          <c:order val="1"/>
          <c:tx>
            <c:strRef>
              <c:f>'Mujeres y hombres'!$AJ$20</c:f>
              <c:strCache>
                <c:ptCount val="1"/>
                <c:pt idx="0">
                  <c:v>Hombre</c:v>
                </c:pt>
              </c:strCache>
            </c:strRef>
          </c:tx>
          <c:invertIfNegative val="0"/>
          <c:dLbls>
            <c:delete val="1"/>
          </c:dLbls>
          <c:cat>
            <c:strRef>
              <c:f>'Mujeres y hombres'!$AH$21:$AH$38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Asturias, Principado de</c:v>
                </c:pt>
                <c:pt idx="4">
                  <c:v>Balears, Illes</c:v>
                </c:pt>
                <c:pt idx="5">
                  <c:v>Canarias</c:v>
                </c:pt>
                <c:pt idx="6">
                  <c:v>Cantabria</c:v>
                </c:pt>
                <c:pt idx="7">
                  <c:v>Castilla y León</c:v>
                </c:pt>
                <c:pt idx="8">
                  <c:v>Castilla-La Mancha</c:v>
                </c:pt>
                <c:pt idx="9">
                  <c:v>Cataluña</c:v>
                </c:pt>
                <c:pt idx="10">
                  <c:v>Comunitat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Madrid, Comunidad de</c:v>
                </c:pt>
                <c:pt idx="14">
                  <c:v>Murcia, Región de</c:v>
                </c:pt>
                <c:pt idx="15">
                  <c:v>Navarra, Comunidad Foral de</c:v>
                </c:pt>
                <c:pt idx="16">
                  <c:v>País Vasco</c:v>
                </c:pt>
                <c:pt idx="17">
                  <c:v>Rioja, La</c:v>
                </c:pt>
              </c:strCache>
            </c:strRef>
          </c:cat>
          <c:val>
            <c:numRef>
              <c:f>'Mujeres y hombres'!$AJ$21:$AJ$38</c:f>
              <c:numCache>
                <c:formatCode>0.0</c:formatCode>
                <c:ptCount val="18"/>
                <c:pt idx="0">
                  <c:v>32.93</c:v>
                </c:pt>
                <c:pt idx="1">
                  <c:v>23.83</c:v>
                </c:pt>
                <c:pt idx="2">
                  <c:v>26.83</c:v>
                </c:pt>
                <c:pt idx="3">
                  <c:v>25.17</c:v>
                </c:pt>
                <c:pt idx="4">
                  <c:v>20.079999999999998</c:v>
                </c:pt>
                <c:pt idx="5">
                  <c:v>16.75</c:v>
                </c:pt>
                <c:pt idx="6">
                  <c:v>22.08</c:v>
                </c:pt>
                <c:pt idx="7">
                  <c:v>25.75</c:v>
                </c:pt>
                <c:pt idx="8">
                  <c:v>21.5</c:v>
                </c:pt>
                <c:pt idx="9">
                  <c:v>15.25</c:v>
                </c:pt>
                <c:pt idx="10">
                  <c:v>22</c:v>
                </c:pt>
                <c:pt idx="11">
                  <c:v>24</c:v>
                </c:pt>
                <c:pt idx="12">
                  <c:v>22.58</c:v>
                </c:pt>
                <c:pt idx="13">
                  <c:v>22.17</c:v>
                </c:pt>
                <c:pt idx="14">
                  <c:v>21.58</c:v>
                </c:pt>
                <c:pt idx="15">
                  <c:v>26.92</c:v>
                </c:pt>
                <c:pt idx="16">
                  <c:v>19.25</c:v>
                </c:pt>
                <c:pt idx="17">
                  <c:v>24.58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98-40C1-8B36-648DFBB4A8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3748736"/>
        <c:axId val="213750528"/>
      </c:barChart>
      <c:catAx>
        <c:axId val="21374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3750528"/>
        <c:crosses val="autoZero"/>
        <c:auto val="1"/>
        <c:lblAlgn val="ctr"/>
        <c:lblOffset val="100"/>
        <c:noMultiLvlLbl val="0"/>
      </c:catAx>
      <c:valAx>
        <c:axId val="213750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7487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>
                <a:latin typeface="Verdana" panose="020B0604030504040204" pitchFamily="34" charset="0"/>
                <a:ea typeface="Verdana" panose="020B0604030504040204" pitchFamily="34" charset="0"/>
              </a:rPr>
              <a:t>Cuadros</a:t>
            </a:r>
            <a:r>
              <a:rPr lang="es-ES" sz="1200" baseline="0">
                <a:latin typeface="Verdana" panose="020B0604030504040204" pitchFamily="34" charset="0"/>
                <a:ea typeface="Verdana" panose="020B0604030504040204" pitchFamily="34" charset="0"/>
              </a:rPr>
              <a:t> directivos de la carrera fiscal</a:t>
            </a:r>
            <a:endParaRPr lang="es-ES" sz="1200"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>
        <c:manualLayout>
          <c:xMode val="edge"/>
          <c:yMode val="edge"/>
          <c:x val="0.13814499637126681"/>
          <c:y val="1.567384448507135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69811320754716"/>
          <c:y val="0.14733564871860416"/>
          <c:w val="0.49056603773584972"/>
          <c:h val="0.8150482695071726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6525633355347383"/>
                  <c:y val="9.85630748092325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FD-49BC-922D-337F9D14DEF1}"/>
                </c:ext>
              </c:extLst>
            </c:dLbl>
            <c:dLbl>
              <c:idx val="1"/>
              <c:layout>
                <c:manualLayout>
                  <c:x val="0.16977472378210393"/>
                  <c:y val="-4.91279836643388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FD-49BC-922D-337F9D14DEF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'Mujeres y hombres'!$AV$45:$AW$45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'Mujeres y hombres'!$AV$46:$AW$46</c:f>
              <c:numCache>
                <c:formatCode>#,##0</c:formatCode>
                <c:ptCount val="2"/>
                <c:pt idx="0">
                  <c:v>56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4-45A2-888E-70B37B890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716981132075475"/>
          <c:y val="0.40125457672022968"/>
          <c:w val="0.12641509433962278"/>
          <c:h val="0.1504705485482027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ES"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Distribución por sexo en órganos no territoriales y las distintas CCAA: número de fiscales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2100492834079"/>
          <c:y val="0.19630479828465375"/>
          <c:w val="0.73007177500870646"/>
          <c:h val="0.54041570438799058"/>
        </c:manualLayout>
      </c:layout>
      <c:barChart>
        <c:barDir val="col"/>
        <c:grouping val="clustered"/>
        <c:varyColors val="0"/>
        <c:ser>
          <c:idx val="0"/>
          <c:order val="0"/>
          <c:tx>
            <c:v>Mujer</c:v>
          </c:tx>
          <c:invertIfNegative val="0"/>
          <c:cat>
            <c:strRef>
              <c:f>'Mujeres y hombres'!$C$21:$C$38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Asturias, Principado de</c:v>
                </c:pt>
                <c:pt idx="4">
                  <c:v>Balears, Illes</c:v>
                </c:pt>
                <c:pt idx="5">
                  <c:v>Canarias</c:v>
                </c:pt>
                <c:pt idx="6">
                  <c:v>Cantabria</c:v>
                </c:pt>
                <c:pt idx="7">
                  <c:v>Castilla y León</c:v>
                </c:pt>
                <c:pt idx="8">
                  <c:v>Castilla-La Mancha</c:v>
                </c:pt>
                <c:pt idx="9">
                  <c:v>Cataluña</c:v>
                </c:pt>
                <c:pt idx="10">
                  <c:v>Comunitat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Madrid, Comunidad de</c:v>
                </c:pt>
                <c:pt idx="14">
                  <c:v>Murcia, Región de</c:v>
                </c:pt>
                <c:pt idx="15">
                  <c:v>Navarra, Comunidad Foral de</c:v>
                </c:pt>
                <c:pt idx="16">
                  <c:v>País Vasco</c:v>
                </c:pt>
                <c:pt idx="17">
                  <c:v>Rioja, La</c:v>
                </c:pt>
              </c:strCache>
            </c:strRef>
          </c:cat>
          <c:val>
            <c:numRef>
              <c:f>'Mujeres y hombres'!$D$21:$D$38</c:f>
              <c:numCache>
                <c:formatCode>General</c:formatCode>
                <c:ptCount val="18"/>
                <c:pt idx="0">
                  <c:v>92</c:v>
                </c:pt>
                <c:pt idx="1">
                  <c:v>321</c:v>
                </c:pt>
                <c:pt idx="2">
                  <c:v>44</c:v>
                </c:pt>
                <c:pt idx="3">
                  <c:v>32</c:v>
                </c:pt>
                <c:pt idx="4">
                  <c:v>50</c:v>
                </c:pt>
                <c:pt idx="5">
                  <c:v>80</c:v>
                </c:pt>
                <c:pt idx="6">
                  <c:v>17</c:v>
                </c:pt>
                <c:pt idx="7">
                  <c:v>93</c:v>
                </c:pt>
                <c:pt idx="8">
                  <c:v>69</c:v>
                </c:pt>
                <c:pt idx="9">
                  <c:v>320</c:v>
                </c:pt>
                <c:pt idx="10">
                  <c:v>184</c:v>
                </c:pt>
                <c:pt idx="11">
                  <c:v>36</c:v>
                </c:pt>
                <c:pt idx="12">
                  <c:v>99</c:v>
                </c:pt>
                <c:pt idx="13">
                  <c:v>263</c:v>
                </c:pt>
                <c:pt idx="14">
                  <c:v>8</c:v>
                </c:pt>
                <c:pt idx="15">
                  <c:v>17</c:v>
                </c:pt>
                <c:pt idx="16">
                  <c:v>76</c:v>
                </c:pt>
                <c:pt idx="1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D-449F-BAAF-3807D008415F}"/>
            </c:ext>
          </c:extLst>
        </c:ser>
        <c:ser>
          <c:idx val="1"/>
          <c:order val="1"/>
          <c:tx>
            <c:v>Hombre</c:v>
          </c:tx>
          <c:invertIfNegative val="0"/>
          <c:cat>
            <c:strRef>
              <c:f>'Mujeres y hombres'!$C$21:$C$38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Asturias, Principado de</c:v>
                </c:pt>
                <c:pt idx="4">
                  <c:v>Balears, Illes</c:v>
                </c:pt>
                <c:pt idx="5">
                  <c:v>Canarias</c:v>
                </c:pt>
                <c:pt idx="6">
                  <c:v>Cantabria</c:v>
                </c:pt>
                <c:pt idx="7">
                  <c:v>Castilla y León</c:v>
                </c:pt>
                <c:pt idx="8">
                  <c:v>Castilla-La Mancha</c:v>
                </c:pt>
                <c:pt idx="9">
                  <c:v>Cataluña</c:v>
                </c:pt>
                <c:pt idx="10">
                  <c:v>Comunitat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Madrid, Comunidad de</c:v>
                </c:pt>
                <c:pt idx="14">
                  <c:v>Murcia, Región de</c:v>
                </c:pt>
                <c:pt idx="15">
                  <c:v>Navarra, Comunidad Foral de</c:v>
                </c:pt>
                <c:pt idx="16">
                  <c:v>País Vasco</c:v>
                </c:pt>
                <c:pt idx="17">
                  <c:v>Rioja, La</c:v>
                </c:pt>
              </c:strCache>
            </c:strRef>
          </c:cat>
          <c:val>
            <c:numRef>
              <c:f>'Mujeres y hombres'!$E$21:$E$38</c:f>
              <c:numCache>
                <c:formatCode>General</c:formatCode>
                <c:ptCount val="18"/>
                <c:pt idx="0">
                  <c:v>113</c:v>
                </c:pt>
                <c:pt idx="1">
                  <c:v>184</c:v>
                </c:pt>
                <c:pt idx="2">
                  <c:v>20</c:v>
                </c:pt>
                <c:pt idx="3">
                  <c:v>19</c:v>
                </c:pt>
                <c:pt idx="4">
                  <c:v>23</c:v>
                </c:pt>
                <c:pt idx="5">
                  <c:v>60</c:v>
                </c:pt>
                <c:pt idx="6">
                  <c:v>14</c:v>
                </c:pt>
                <c:pt idx="7">
                  <c:v>45</c:v>
                </c:pt>
                <c:pt idx="8">
                  <c:v>28</c:v>
                </c:pt>
                <c:pt idx="9">
                  <c:v>121</c:v>
                </c:pt>
                <c:pt idx="10">
                  <c:v>104</c:v>
                </c:pt>
                <c:pt idx="11">
                  <c:v>24</c:v>
                </c:pt>
                <c:pt idx="12">
                  <c:v>59</c:v>
                </c:pt>
                <c:pt idx="13">
                  <c:v>72</c:v>
                </c:pt>
                <c:pt idx="14">
                  <c:v>6</c:v>
                </c:pt>
                <c:pt idx="15">
                  <c:v>6</c:v>
                </c:pt>
                <c:pt idx="16">
                  <c:v>23</c:v>
                </c:pt>
                <c:pt idx="1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D-449F-BAAF-3807D0084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620416"/>
        <c:axId val="232621952"/>
      </c:barChart>
      <c:catAx>
        <c:axId val="23262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2621952"/>
        <c:crosses val="autoZero"/>
        <c:auto val="1"/>
        <c:lblAlgn val="ctr"/>
        <c:lblOffset val="100"/>
        <c:noMultiLvlLbl val="0"/>
      </c:catAx>
      <c:valAx>
        <c:axId val="232621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620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69925899643831"/>
          <c:y val="0.40894043752090387"/>
          <c:w val="0.10861402417726587"/>
          <c:h val="9.6304638224914627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ES"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Pirámide edad/distribución por sexo</a:t>
            </a:r>
          </a:p>
        </c:rich>
      </c:tx>
      <c:layout>
        <c:manualLayout>
          <c:xMode val="edge"/>
          <c:yMode val="edge"/>
          <c:x val="0.12983099012709742"/>
          <c:y val="2.0861720467729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95861218540871"/>
          <c:y val="0.13899134950417824"/>
          <c:w val="0.65074640419647956"/>
          <c:h val="0.766951311427431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'Mujeres y hombres'!$M$20</c:f>
              <c:strCache>
                <c:ptCount val="1"/>
                <c:pt idx="0">
                  <c:v>Mujer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cat>
            <c:strRef>
              <c:f>'Mujeres y hombres'!$L$21:$L$30</c:f>
              <c:strCache>
                <c:ptCount val="10"/>
                <c:pt idx="0">
                  <c:v>De 25 a 29</c:v>
                </c:pt>
                <c:pt idx="1">
                  <c:v>De 30 a 34</c:v>
                </c:pt>
                <c:pt idx="2">
                  <c:v>De 35 a 39</c:v>
                </c:pt>
                <c:pt idx="3">
                  <c:v>De 40 a 44</c:v>
                </c:pt>
                <c:pt idx="4">
                  <c:v>De 45 a 49</c:v>
                </c:pt>
                <c:pt idx="5">
                  <c:v>De 50 a 54</c:v>
                </c:pt>
                <c:pt idx="6">
                  <c:v>De 55 a 59</c:v>
                </c:pt>
                <c:pt idx="7">
                  <c:v>De 60 a 64</c:v>
                </c:pt>
                <c:pt idx="8">
                  <c:v>De 65 a 69</c:v>
                </c:pt>
                <c:pt idx="9">
                  <c:v>De 70 a 72</c:v>
                </c:pt>
              </c:strCache>
            </c:strRef>
          </c:cat>
          <c:val>
            <c:numRef>
              <c:f>'Mujeres y hombres'!$M$21:$M$30</c:f>
              <c:numCache>
                <c:formatCode>General</c:formatCode>
                <c:ptCount val="10"/>
                <c:pt idx="0">
                  <c:v>-99</c:v>
                </c:pt>
                <c:pt idx="1">
                  <c:v>-235</c:v>
                </c:pt>
                <c:pt idx="2">
                  <c:v>-198</c:v>
                </c:pt>
                <c:pt idx="3">
                  <c:v>-280</c:v>
                </c:pt>
                <c:pt idx="4">
                  <c:v>-350</c:v>
                </c:pt>
                <c:pt idx="5">
                  <c:v>-235</c:v>
                </c:pt>
                <c:pt idx="6">
                  <c:v>-210</c:v>
                </c:pt>
                <c:pt idx="7">
                  <c:v>-173</c:v>
                </c:pt>
                <c:pt idx="8">
                  <c:v>-63</c:v>
                </c:pt>
                <c:pt idx="9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A-4A5A-BCDE-D2D79113BA6B}"/>
            </c:ext>
          </c:extLst>
        </c:ser>
        <c:ser>
          <c:idx val="1"/>
          <c:order val="1"/>
          <c:tx>
            <c:strRef>
              <c:f>'Mujeres y hombres'!$N$20</c:f>
              <c:strCache>
                <c:ptCount val="1"/>
                <c:pt idx="0">
                  <c:v>Hombre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invertIfNegative val="0"/>
          <c:cat>
            <c:strRef>
              <c:f>'Mujeres y hombres'!$L$21:$L$30</c:f>
              <c:strCache>
                <c:ptCount val="10"/>
                <c:pt idx="0">
                  <c:v>De 25 a 29</c:v>
                </c:pt>
                <c:pt idx="1">
                  <c:v>De 30 a 34</c:v>
                </c:pt>
                <c:pt idx="2">
                  <c:v>De 35 a 39</c:v>
                </c:pt>
                <c:pt idx="3">
                  <c:v>De 40 a 44</c:v>
                </c:pt>
                <c:pt idx="4">
                  <c:v>De 45 a 49</c:v>
                </c:pt>
                <c:pt idx="5">
                  <c:v>De 50 a 54</c:v>
                </c:pt>
                <c:pt idx="6">
                  <c:v>De 55 a 59</c:v>
                </c:pt>
                <c:pt idx="7">
                  <c:v>De 60 a 64</c:v>
                </c:pt>
                <c:pt idx="8">
                  <c:v>De 65 a 69</c:v>
                </c:pt>
                <c:pt idx="9">
                  <c:v>De 70 a 72</c:v>
                </c:pt>
              </c:strCache>
            </c:strRef>
          </c:cat>
          <c:val>
            <c:numRef>
              <c:f>'Mujeres y hombres'!$N$21:$N$30</c:f>
              <c:numCache>
                <c:formatCode>General</c:formatCode>
                <c:ptCount val="10"/>
                <c:pt idx="0">
                  <c:v>29</c:v>
                </c:pt>
                <c:pt idx="1">
                  <c:v>81</c:v>
                </c:pt>
                <c:pt idx="2">
                  <c:v>54</c:v>
                </c:pt>
                <c:pt idx="3">
                  <c:v>86</c:v>
                </c:pt>
                <c:pt idx="4">
                  <c:v>131</c:v>
                </c:pt>
                <c:pt idx="5">
                  <c:v>108</c:v>
                </c:pt>
                <c:pt idx="6">
                  <c:v>146</c:v>
                </c:pt>
                <c:pt idx="7">
                  <c:v>195</c:v>
                </c:pt>
                <c:pt idx="8">
                  <c:v>98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A-4A5A-BCDE-D2D79113B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2647296"/>
        <c:axId val="233120128"/>
      </c:barChart>
      <c:catAx>
        <c:axId val="232647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crossAx val="233120128"/>
        <c:crosses val="autoZero"/>
        <c:auto val="1"/>
        <c:lblAlgn val="ctr"/>
        <c:lblOffset val="100"/>
        <c:noMultiLvlLbl val="0"/>
      </c:catAx>
      <c:valAx>
        <c:axId val="233120128"/>
        <c:scaling>
          <c:orientation val="minMax"/>
          <c:max val="400"/>
        </c:scaling>
        <c:delete val="0"/>
        <c:axPos val="b"/>
        <c:majorGridlines/>
        <c:numFmt formatCode="#,##0;[Black]#,##0" sourceLinked="0"/>
        <c:majorTickMark val="out"/>
        <c:minorTickMark val="none"/>
        <c:tickLblPos val="nextTo"/>
        <c:crossAx val="232647296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83568817055762767"/>
          <c:y val="0.46033885083250042"/>
          <c:w val="0.14676796979324952"/>
          <c:h val="0.1492913385826771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9907108486439193"/>
          <c:y val="0.28768773694954802"/>
          <c:w val="0.36852471566054246"/>
          <c:h val="0.61420785943423739"/>
        </c:manualLayout>
      </c:layout>
      <c:pieChart>
        <c:varyColors val="1"/>
        <c:ser>
          <c:idx val="0"/>
          <c:order val="0"/>
          <c:tx>
            <c:strRef>
              <c:f>'Fiscalía Gral Est y órg central'!$C$17</c:f>
              <c:strCache>
                <c:ptCount val="1"/>
                <c:pt idx="0">
                  <c:v>Fiscales de sala de la Fiscalía General del Estado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284-4424-84E8-1AB9292EA8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'Fiscalía Gral Est y órg central'!$D$17:$E$17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 Gral Est y órg central'!$D$18:$E$18</c:f>
              <c:numCache>
                <c:formatCode>#,##0</c:formatCode>
                <c:ptCount val="2"/>
                <c:pt idx="0">
                  <c:v>6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84-4424-84E8-1AB9292EA8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Porcentaje de mujeres fiscales por </a:t>
            </a:r>
          </a:p>
          <a:p>
            <a:pPr algn="ctr" rtl="0">
              <a:defRPr lang="en-US"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rango de edad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'Mujeres y hombres'!$U$20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4.3451443569553685E-3"/>
                  <c:y val="1.840441819772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46-457B-A1D6-ACEA45A91F84}"/>
                </c:ext>
              </c:extLst>
            </c:dLbl>
            <c:dLbl>
              <c:idx val="1"/>
              <c:layout>
                <c:manualLayout>
                  <c:x val="-4.4475065616797595E-3"/>
                  <c:y val="-9.36497521143191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6-457B-A1D6-ACEA45A91F8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'Mujeres y hombres'!$T$21:$T$26</c:f>
              <c:strCache>
                <c:ptCount val="6"/>
                <c:pt idx="0">
                  <c:v>De 20 a 29</c:v>
                </c:pt>
                <c:pt idx="1">
                  <c:v>De 30 a 39</c:v>
                </c:pt>
                <c:pt idx="2">
                  <c:v>De 40 a 49</c:v>
                </c:pt>
                <c:pt idx="3">
                  <c:v>De 50 a 59</c:v>
                </c:pt>
                <c:pt idx="4">
                  <c:v>De 60 a 69</c:v>
                </c:pt>
                <c:pt idx="5">
                  <c:v>De 70 a 72</c:v>
                </c:pt>
              </c:strCache>
            </c:strRef>
          </c:cat>
          <c:val>
            <c:numRef>
              <c:f>'Mujeres y hombres'!$U$21:$U$26</c:f>
              <c:numCache>
                <c:formatCode>0%</c:formatCode>
                <c:ptCount val="6"/>
                <c:pt idx="0">
                  <c:v>0.7734375</c:v>
                </c:pt>
                <c:pt idx="1">
                  <c:v>0.76232394366197187</c:v>
                </c:pt>
                <c:pt idx="2">
                  <c:v>0.74380165289256195</c:v>
                </c:pt>
                <c:pt idx="3">
                  <c:v>0.63662374821173107</c:v>
                </c:pt>
                <c:pt idx="4">
                  <c:v>0.44612476370510395</c:v>
                </c:pt>
                <c:pt idx="5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46-457B-A1D6-ACEA45A91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45856"/>
        <c:axId val="233147392"/>
      </c:barChart>
      <c:catAx>
        <c:axId val="23314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240000" vert="horz"/>
          <a:lstStyle/>
          <a:p>
            <a:pPr>
              <a:defRPr/>
            </a:pPr>
            <a:endParaRPr lang="es-ES"/>
          </a:p>
        </c:txPr>
        <c:crossAx val="233147392"/>
        <c:crosses val="autoZero"/>
        <c:auto val="1"/>
        <c:lblAlgn val="ctr"/>
        <c:lblOffset val="100"/>
        <c:noMultiLvlLbl val="0"/>
      </c:catAx>
      <c:valAx>
        <c:axId val="2331473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23314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Porcentaje de hombres fiscales por </a:t>
            </a:r>
          </a:p>
          <a:p>
            <a:pPr algn="ctr" rtl="0">
              <a:defRPr lang="en-US"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rPr>
              <a:t>rango de edad</a:t>
            </a:r>
          </a:p>
        </c:rich>
      </c:tx>
      <c:layout>
        <c:manualLayout>
          <c:xMode val="edge"/>
          <c:yMode val="edge"/>
          <c:x val="0.17555555555555555"/>
          <c:y val="1.39860139860139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'Mujeres y hombres'!$AB$20</c:f>
              <c:strCache>
                <c:ptCount val="1"/>
                <c:pt idx="0">
                  <c:v>Porcentaje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'Mujeres y hombres'!$AA$21:$AA$26</c:f>
              <c:strCache>
                <c:ptCount val="6"/>
                <c:pt idx="0">
                  <c:v>De 20 a 29</c:v>
                </c:pt>
                <c:pt idx="1">
                  <c:v>De 30 a 39</c:v>
                </c:pt>
                <c:pt idx="2">
                  <c:v>De 40 a 49</c:v>
                </c:pt>
                <c:pt idx="3">
                  <c:v>De 50 a 59</c:v>
                </c:pt>
                <c:pt idx="4">
                  <c:v>De 60 a 69</c:v>
                </c:pt>
                <c:pt idx="5">
                  <c:v>De 70 a 72</c:v>
                </c:pt>
              </c:strCache>
            </c:strRef>
          </c:cat>
          <c:val>
            <c:numRef>
              <c:f>'Mujeres y hombres'!$AB$21:$AB$26</c:f>
              <c:numCache>
                <c:formatCode>0%</c:formatCode>
                <c:ptCount val="6"/>
                <c:pt idx="0">
                  <c:v>0.2265625</c:v>
                </c:pt>
                <c:pt idx="1">
                  <c:v>0.23767605633802816</c:v>
                </c:pt>
                <c:pt idx="2">
                  <c:v>0.256198347107438</c:v>
                </c:pt>
                <c:pt idx="3">
                  <c:v>0.36337625178826893</c:v>
                </c:pt>
                <c:pt idx="4">
                  <c:v>0.55387523629489599</c:v>
                </c:pt>
                <c:pt idx="5">
                  <c:v>0.70833333333333337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7-4B27-9BDC-793E61525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27872"/>
        <c:axId val="171733760"/>
      </c:barChart>
      <c:catAx>
        <c:axId val="17172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300000"/>
          <a:lstStyle/>
          <a:p>
            <a:pPr>
              <a:defRPr/>
            </a:pPr>
            <a:endParaRPr lang="es-ES"/>
          </a:p>
        </c:txPr>
        <c:crossAx val="171733760"/>
        <c:crosses val="autoZero"/>
        <c:auto val="1"/>
        <c:lblAlgn val="ctr"/>
        <c:lblOffset val="100"/>
        <c:noMultiLvlLbl val="0"/>
      </c:catAx>
      <c:valAx>
        <c:axId val="1717337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717278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Edad media de los fiscales</a:t>
            </a:r>
            <a:r>
              <a:rPr lang="en-US" baseline="0"/>
              <a:t> por órganos no territoriales y CCAA</a:t>
            </a:r>
            <a:endParaRPr lang="en-US"/>
          </a:p>
        </c:rich>
      </c:tx>
      <c:layout>
        <c:manualLayout>
          <c:xMode val="edge"/>
          <c:yMode val="edge"/>
          <c:x val="0.1735425032054760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556041028996"/>
          <c:y val="0.13130179040119985"/>
          <c:w val="0.84589527767914952"/>
          <c:h val="0.600938967136150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'Antigüedad-edad'!$D$20</c:f>
              <c:strCache>
                <c:ptCount val="1"/>
                <c:pt idx="0">
                  <c:v>Edad Media</c:v>
                </c:pt>
              </c:strCache>
            </c:strRef>
          </c:tx>
          <c:invertIfNegative val="0"/>
          <c:cat>
            <c:strRef>
              <c:f>'Antigüedad-edad'!$C$21:$C$38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Asturias, Principado de</c:v>
                </c:pt>
                <c:pt idx="4">
                  <c:v>Balears, Illes</c:v>
                </c:pt>
                <c:pt idx="5">
                  <c:v>Canarias</c:v>
                </c:pt>
                <c:pt idx="6">
                  <c:v>Cantabria</c:v>
                </c:pt>
                <c:pt idx="7">
                  <c:v>Castilla y León</c:v>
                </c:pt>
                <c:pt idx="8">
                  <c:v>Castilla-La Mancha</c:v>
                </c:pt>
                <c:pt idx="9">
                  <c:v>Cataluña</c:v>
                </c:pt>
                <c:pt idx="10">
                  <c:v>Comunitat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Madrid, Comunidad de</c:v>
                </c:pt>
                <c:pt idx="14">
                  <c:v>Murcia, Región de</c:v>
                </c:pt>
                <c:pt idx="15">
                  <c:v>Navarra, Comunidad Foral de</c:v>
                </c:pt>
                <c:pt idx="16">
                  <c:v>País Vasco</c:v>
                </c:pt>
                <c:pt idx="17">
                  <c:v>Rioja, La</c:v>
                </c:pt>
              </c:strCache>
            </c:strRef>
          </c:cat>
          <c:val>
            <c:numRef>
              <c:f>'Antigüedad-edad'!$D$21:$D$38</c:f>
              <c:numCache>
                <c:formatCode>0</c:formatCode>
                <c:ptCount val="18"/>
                <c:pt idx="0">
                  <c:v>59</c:v>
                </c:pt>
                <c:pt idx="1">
                  <c:v>48</c:v>
                </c:pt>
                <c:pt idx="2">
                  <c:v>54</c:v>
                </c:pt>
                <c:pt idx="3">
                  <c:v>55</c:v>
                </c:pt>
                <c:pt idx="4">
                  <c:v>44</c:v>
                </c:pt>
                <c:pt idx="5">
                  <c:v>45</c:v>
                </c:pt>
                <c:pt idx="6">
                  <c:v>51</c:v>
                </c:pt>
                <c:pt idx="7">
                  <c:v>51</c:v>
                </c:pt>
                <c:pt idx="8">
                  <c:v>46</c:v>
                </c:pt>
                <c:pt idx="9">
                  <c:v>42</c:v>
                </c:pt>
                <c:pt idx="10">
                  <c:v>48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47</c:v>
                </c:pt>
                <c:pt idx="15">
                  <c:v>54</c:v>
                </c:pt>
                <c:pt idx="16">
                  <c:v>45</c:v>
                </c:pt>
                <c:pt idx="1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A-4367-AAB9-6B0615313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079552"/>
        <c:axId val="171081088"/>
      </c:barChart>
      <c:catAx>
        <c:axId val="17107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081088"/>
        <c:crosses val="autoZero"/>
        <c:auto val="1"/>
        <c:lblAlgn val="ctr"/>
        <c:lblOffset val="100"/>
        <c:noMultiLvlLbl val="0"/>
      </c:catAx>
      <c:valAx>
        <c:axId val="1710810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71079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Antigüedad media de los fiscales</a:t>
            </a:r>
            <a:r>
              <a:rPr lang="en-US" baseline="0"/>
              <a:t> por CCAA</a:t>
            </a:r>
            <a:endParaRPr lang="en-US"/>
          </a:p>
        </c:rich>
      </c:tx>
      <c:layout>
        <c:manualLayout>
          <c:xMode val="edge"/>
          <c:yMode val="edge"/>
          <c:x val="0.18823117338003503"/>
          <c:y val="1.96491228070175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8647903250273"/>
          <c:y val="0.13145550490399227"/>
          <c:w val="0.8713629402756502"/>
          <c:h val="0.600938967136150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'Antigüedad-edad'!$I$21:$I$38</c:f>
              <c:strCache>
                <c:ptCount val="18"/>
                <c:pt idx="0">
                  <c:v>Órganos no territoriales</c:v>
                </c:pt>
                <c:pt idx="1">
                  <c:v>Andalucía</c:v>
                </c:pt>
                <c:pt idx="2">
                  <c:v>Aragón</c:v>
                </c:pt>
                <c:pt idx="3">
                  <c:v>Asturias, Principado de</c:v>
                </c:pt>
                <c:pt idx="4">
                  <c:v>Balears, Illes</c:v>
                </c:pt>
                <c:pt idx="5">
                  <c:v>Canarias</c:v>
                </c:pt>
                <c:pt idx="6">
                  <c:v>Cantabria</c:v>
                </c:pt>
                <c:pt idx="7">
                  <c:v>Castilla y León</c:v>
                </c:pt>
                <c:pt idx="8">
                  <c:v>Castilla-La Mancha</c:v>
                </c:pt>
                <c:pt idx="9">
                  <c:v>Cataluña</c:v>
                </c:pt>
                <c:pt idx="10">
                  <c:v>Comunitat Valenciana</c:v>
                </c:pt>
                <c:pt idx="11">
                  <c:v>Extremadura</c:v>
                </c:pt>
                <c:pt idx="12">
                  <c:v>Galicia</c:v>
                </c:pt>
                <c:pt idx="13">
                  <c:v>Madrid, Comunidad de</c:v>
                </c:pt>
                <c:pt idx="14">
                  <c:v>Murcia, Región de</c:v>
                </c:pt>
                <c:pt idx="15">
                  <c:v>Navarra, Comunidad Foral de</c:v>
                </c:pt>
                <c:pt idx="16">
                  <c:v>País Vasco</c:v>
                </c:pt>
                <c:pt idx="17">
                  <c:v>Rioja, La</c:v>
                </c:pt>
              </c:strCache>
            </c:strRef>
          </c:cat>
          <c:val>
            <c:numRef>
              <c:f>'Antigüedad-edad'!$J$21:$J$38</c:f>
              <c:numCache>
                <c:formatCode>0</c:formatCode>
                <c:ptCount val="18"/>
                <c:pt idx="0">
                  <c:v>31</c:v>
                </c:pt>
                <c:pt idx="1">
                  <c:v>19</c:v>
                </c:pt>
                <c:pt idx="2">
                  <c:v>25</c:v>
                </c:pt>
                <c:pt idx="3">
                  <c:v>26</c:v>
                </c:pt>
                <c:pt idx="4">
                  <c:v>16</c:v>
                </c:pt>
                <c:pt idx="5">
                  <c:v>14</c:v>
                </c:pt>
                <c:pt idx="6">
                  <c:v>23</c:v>
                </c:pt>
                <c:pt idx="7">
                  <c:v>22</c:v>
                </c:pt>
                <c:pt idx="8">
                  <c:v>17</c:v>
                </c:pt>
                <c:pt idx="9">
                  <c:v>13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21</c:v>
                </c:pt>
                <c:pt idx="14">
                  <c:v>17</c:v>
                </c:pt>
                <c:pt idx="15">
                  <c:v>26</c:v>
                </c:pt>
                <c:pt idx="16">
                  <c:v>16</c:v>
                </c:pt>
                <c:pt idx="1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2-4425-9983-FEBC2BE7E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91296"/>
        <c:axId val="171209472"/>
      </c:barChart>
      <c:catAx>
        <c:axId val="17119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209472"/>
        <c:crosses val="autoZero"/>
        <c:auto val="1"/>
        <c:lblAlgn val="ctr"/>
        <c:lblOffset val="100"/>
        <c:noMultiLvlLbl val="0"/>
      </c:catAx>
      <c:valAx>
        <c:axId val="1712094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71191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Pirámide de edad en la carrera fiscal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'Antigüedad-edad'!$P$20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'Antigüedad-edad'!$O$21:$O$26</c:f>
              <c:strCache>
                <c:ptCount val="6"/>
                <c:pt idx="0">
                  <c:v>DE 20 A 29</c:v>
                </c:pt>
                <c:pt idx="1">
                  <c:v>DE 30 A 39</c:v>
                </c:pt>
                <c:pt idx="2">
                  <c:v>DE 40 A 49</c:v>
                </c:pt>
                <c:pt idx="3">
                  <c:v>DE 50 A 59</c:v>
                </c:pt>
                <c:pt idx="4">
                  <c:v>DE 60 A 69</c:v>
                </c:pt>
                <c:pt idx="5">
                  <c:v>DE 70 a 72</c:v>
                </c:pt>
              </c:strCache>
            </c:strRef>
          </c:cat>
          <c:val>
            <c:numRef>
              <c:f>'Antigüedad-edad'!$P$21:$P$26</c:f>
              <c:numCache>
                <c:formatCode>General</c:formatCode>
                <c:ptCount val="6"/>
                <c:pt idx="0">
                  <c:v>128</c:v>
                </c:pt>
                <c:pt idx="1">
                  <c:v>568</c:v>
                </c:pt>
                <c:pt idx="2">
                  <c:v>847</c:v>
                </c:pt>
                <c:pt idx="3">
                  <c:v>699</c:v>
                </c:pt>
                <c:pt idx="4">
                  <c:v>529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0-41F6-B66D-E4D6B2EDE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1231488"/>
        <c:axId val="171229952"/>
      </c:barChart>
      <c:valAx>
        <c:axId val="1712299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71231488"/>
        <c:crosses val="autoZero"/>
        <c:crossBetween val="between"/>
      </c:valAx>
      <c:catAx>
        <c:axId val="171231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12299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Fiscales por cada 100.000 habitantes (cifras de población INE a 1 de enero 2023)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471337579617819E-2"/>
          <c:y val="0.2442528735632184"/>
          <c:w val="0.9060509554140127"/>
          <c:h val="0.4281609195402302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'Número de fiscales-población'!$C$21:$C$37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 de</c:v>
                </c:pt>
                <c:pt idx="3">
                  <c:v>Balears, Illes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y León</c:v>
                </c:pt>
                <c:pt idx="7">
                  <c:v>Castilla-La Mancha</c:v>
                </c:pt>
                <c:pt idx="8">
                  <c:v>Cataluña</c:v>
                </c:pt>
                <c:pt idx="9">
                  <c:v>Comunitat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 de</c:v>
                </c:pt>
                <c:pt idx="13">
                  <c:v>Murcia, Región de</c:v>
                </c:pt>
                <c:pt idx="14">
                  <c:v>Navarra, Comunidad Foral de</c:v>
                </c:pt>
                <c:pt idx="15">
                  <c:v>País Vasco</c:v>
                </c:pt>
                <c:pt idx="16">
                  <c:v>Rioja, La</c:v>
                </c:pt>
              </c:strCache>
            </c:strRef>
          </c:cat>
          <c:val>
            <c:numRef>
              <c:f>'Número de fiscales-población'!$D$21:$D$37</c:f>
              <c:numCache>
                <c:formatCode>0.00</c:formatCode>
                <c:ptCount val="17"/>
                <c:pt idx="0">
                  <c:v>5.8829374660056493</c:v>
                </c:pt>
                <c:pt idx="1">
                  <c:v>4.7715294764961174</c:v>
                </c:pt>
                <c:pt idx="2">
                  <c:v>5.0692801622169652</c:v>
                </c:pt>
                <c:pt idx="3">
                  <c:v>6.0335265714857185</c:v>
                </c:pt>
                <c:pt idx="4">
                  <c:v>6.326208215394737</c:v>
                </c:pt>
                <c:pt idx="5">
                  <c:v>5.2686412174300248</c:v>
                </c:pt>
                <c:pt idx="6">
                  <c:v>5.7893118396041787</c:v>
                </c:pt>
                <c:pt idx="7">
                  <c:v>4.6543184878167221</c:v>
                </c:pt>
                <c:pt idx="8">
                  <c:v>5.5808917353827141</c:v>
                </c:pt>
                <c:pt idx="9">
                  <c:v>5.5212659802787281</c:v>
                </c:pt>
                <c:pt idx="10">
                  <c:v>5.690947409954985</c:v>
                </c:pt>
                <c:pt idx="11">
                  <c:v>5.8531005132946881</c:v>
                </c:pt>
                <c:pt idx="12">
                  <c:v>4.8749232927181883</c:v>
                </c:pt>
                <c:pt idx="13">
                  <c:v>4.7045418807340624</c:v>
                </c:pt>
                <c:pt idx="14">
                  <c:v>3.4218297862844134</c:v>
                </c:pt>
                <c:pt idx="15">
                  <c:v>4.4669002690066613</c:v>
                </c:pt>
                <c:pt idx="16">
                  <c:v>4.3440216952854946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F-44F8-A47A-F2C6B0C5F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194624"/>
        <c:axId val="177554560"/>
      </c:barChart>
      <c:catAx>
        <c:axId val="17319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7554560"/>
        <c:crosses val="autoZero"/>
        <c:auto val="1"/>
        <c:lblAlgn val="ctr"/>
        <c:lblOffset val="100"/>
        <c:noMultiLvlLbl val="0"/>
      </c:catAx>
      <c:valAx>
        <c:axId val="1775545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0" sourceLinked="1"/>
        <c:majorTickMark val="out"/>
        <c:minorTickMark val="none"/>
        <c:tickLblPos val="nextTo"/>
        <c:crossAx val="1731946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Excedencias</a:t>
            </a:r>
            <a:r>
              <a:rPr lang="en-US" baseline="0"/>
              <a:t> y </a:t>
            </a:r>
            <a:r>
              <a:rPr lang="en-US"/>
              <a:t>licencias en materia de conciliación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6093743870959448"/>
          <c:y val="0.22734618604329135"/>
          <c:w val="0.69023025579545594"/>
          <c:h val="0.405451512805503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'Exced. Lic. mat. conciliación'!$C$17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'Exced. Lic. mat. conciliación'!$B$19:$B$27</c:f>
              <c:strCache>
                <c:ptCount val="9"/>
                <c:pt idx="0">
                  <c:v>Cuidado de familiar (hasta 2º grado)</c:v>
                </c:pt>
                <c:pt idx="1">
                  <c:v>Cuidado de hijo (primer y segundo año)</c:v>
                </c:pt>
                <c:pt idx="2">
                  <c:v>Embarazo de riesgo</c:v>
                </c:pt>
                <c:pt idx="3">
                  <c:v>Lactancia por hijo menor de 12 meses</c:v>
                </c:pt>
                <c:pt idx="4">
                  <c:v>Maternidad</c:v>
                </c:pt>
                <c:pt idx="5">
                  <c:v>Matrimonio</c:v>
                </c:pt>
                <c:pt idx="6">
                  <c:v>Paternidad</c:v>
                </c:pt>
                <c:pt idx="7">
                  <c:v>Permiso por gestación semana 37</c:v>
                </c:pt>
                <c:pt idx="8">
                  <c:v>Reducción de jornada por enfermedad grave de un familiar</c:v>
                </c:pt>
              </c:strCache>
            </c:strRef>
          </c:cat>
          <c:val>
            <c:numRef>
              <c:f>'Exced. Lic. mat. conciliación'!$C$19:$C$27</c:f>
              <c:numCache>
                <c:formatCode>General</c:formatCode>
                <c:ptCount val="9"/>
                <c:pt idx="0">
                  <c:v>1</c:v>
                </c:pt>
                <c:pt idx="1">
                  <c:v>18</c:v>
                </c:pt>
                <c:pt idx="2">
                  <c:v>69</c:v>
                </c:pt>
                <c:pt idx="3">
                  <c:v>71</c:v>
                </c:pt>
                <c:pt idx="4">
                  <c:v>85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F-4C5E-9CE6-A2ABD3BD78F0}"/>
            </c:ext>
          </c:extLst>
        </c:ser>
        <c:ser>
          <c:idx val="1"/>
          <c:order val="1"/>
          <c:tx>
            <c:strRef>
              <c:f>'Exced. Lic. mat. conciliación'!$D$17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'Exced. Lic. mat. conciliación'!$B$19:$B$27</c:f>
              <c:strCache>
                <c:ptCount val="9"/>
                <c:pt idx="0">
                  <c:v>Cuidado de familiar (hasta 2º grado)</c:v>
                </c:pt>
                <c:pt idx="1">
                  <c:v>Cuidado de hijo (primer y segundo año)</c:v>
                </c:pt>
                <c:pt idx="2">
                  <c:v>Embarazo de riesgo</c:v>
                </c:pt>
                <c:pt idx="3">
                  <c:v>Lactancia por hijo menor de 12 meses</c:v>
                </c:pt>
                <c:pt idx="4">
                  <c:v>Maternidad</c:v>
                </c:pt>
                <c:pt idx="5">
                  <c:v>Matrimonio</c:v>
                </c:pt>
                <c:pt idx="6">
                  <c:v>Paternidad</c:v>
                </c:pt>
                <c:pt idx="7">
                  <c:v>Permiso por gestación semana 37</c:v>
                </c:pt>
                <c:pt idx="8">
                  <c:v>Reducción de jornada por enfermedad grave de un familiar</c:v>
                </c:pt>
              </c:strCache>
            </c:strRef>
          </c:cat>
          <c:val>
            <c:numRef>
              <c:f>'Exced. Lic. mat. conciliación'!$D$19:$D$27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24</c:v>
                </c:pt>
                <c:pt idx="4">
                  <c:v>0</c:v>
                </c:pt>
                <c:pt idx="5">
                  <c:v>6</c:v>
                </c:pt>
                <c:pt idx="6">
                  <c:v>41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4F-4C5E-9CE6-A2ABD3BD7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24992"/>
        <c:axId val="198326528"/>
      </c:barChart>
      <c:catAx>
        <c:axId val="198324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8326528"/>
        <c:crosses val="autoZero"/>
        <c:auto val="1"/>
        <c:lblAlgn val="ctr"/>
        <c:lblOffset val="100"/>
        <c:noMultiLvlLbl val="0"/>
      </c:catAx>
      <c:valAx>
        <c:axId val="1983265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83249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858896342534707"/>
          <c:y val="0.22210590582651984"/>
          <c:w val="0.12124290346059684"/>
          <c:h val="0.14058634729424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Composición de los tribunales calificadores (comparativa fiscales)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'Composic. trib. calificador'!$M$49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'Composic. trib. calificador'!$N$48:$P$48</c:f>
              <c:numCache>
                <c:formatCode>0</c:formatCode>
                <c:ptCount val="3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</c:numCache>
            </c:numRef>
          </c:cat>
          <c:val>
            <c:numRef>
              <c:f>'Composic. trib. calificador'!$N$49:$P$49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1-4376-BC06-FC16EED7A59C}"/>
            </c:ext>
          </c:extLst>
        </c:ser>
        <c:ser>
          <c:idx val="1"/>
          <c:order val="1"/>
          <c:tx>
            <c:strRef>
              <c:f>'Composic. trib. calificador'!$M$50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'Composic. trib. calificador'!$N$48:$P$48</c:f>
              <c:numCache>
                <c:formatCode>0</c:formatCode>
                <c:ptCount val="3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</c:numCache>
            </c:numRef>
          </c:cat>
          <c:val>
            <c:numRef>
              <c:f>'Composic. trib. calificador'!$N$50:$P$50</c:f>
              <c:numCache>
                <c:formatCode>General</c:formatCode>
                <c:ptCount val="3"/>
                <c:pt idx="0">
                  <c:v>10</c:v>
                </c:pt>
                <c:pt idx="1">
                  <c:v>12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A1-4376-BC06-FC16EED7A5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2695808"/>
        <c:axId val="202697344"/>
      </c:barChart>
      <c:catAx>
        <c:axId val="202695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02697344"/>
        <c:crosses val="autoZero"/>
        <c:auto val="1"/>
        <c:lblAlgn val="ctr"/>
        <c:lblOffset val="100"/>
        <c:noMultiLvlLbl val="0"/>
      </c:catAx>
      <c:valAx>
        <c:axId val="2026973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2026958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rgbClr val="868686"/>
      </a:solidFill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Composición de los tribunales calificadores (comparativa)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'Composic. trib. calificador'!$C$49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'Composic. trib. calificador'!$D$48:$F$48</c:f>
              <c:numCache>
                <c:formatCode>0</c:formatCode>
                <c:ptCount val="3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</c:numCache>
            </c:numRef>
          </c:cat>
          <c:val>
            <c:numRef>
              <c:f>'Composic. trib. calificador'!$D$49:$F$49</c:f>
              <c:numCache>
                <c:formatCode>General</c:formatCode>
                <c:ptCount val="3"/>
                <c:pt idx="0">
                  <c:v>19</c:v>
                </c:pt>
                <c:pt idx="1">
                  <c:v>20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C-46FE-A33A-7EDB36E97169}"/>
            </c:ext>
          </c:extLst>
        </c:ser>
        <c:ser>
          <c:idx val="1"/>
          <c:order val="1"/>
          <c:tx>
            <c:strRef>
              <c:f>'Composic. trib. calificador'!$C$50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'Composic. trib. calificador'!$D$48:$F$48</c:f>
              <c:numCache>
                <c:formatCode>0</c:formatCode>
                <c:ptCount val="3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</c:numCache>
            </c:numRef>
          </c:cat>
          <c:val>
            <c:numRef>
              <c:f>'Composic. trib. calificador'!$D$50:$F$50</c:f>
              <c:numCache>
                <c:formatCode>General</c:formatCode>
                <c:ptCount val="3"/>
                <c:pt idx="0">
                  <c:v>35</c:v>
                </c:pt>
                <c:pt idx="1">
                  <c:v>42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2C-46FE-A33A-7EDB36E971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02642944"/>
        <c:axId val="202644480"/>
      </c:barChart>
      <c:catAx>
        <c:axId val="2026429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02644480"/>
        <c:crosses val="autoZero"/>
        <c:auto val="1"/>
        <c:lblAlgn val="ctr"/>
        <c:lblOffset val="100"/>
        <c:noMultiLvlLbl val="0"/>
      </c:catAx>
      <c:valAx>
        <c:axId val="2026444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026429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'Fiscalía Gral Est y órg central'!$I$17</c:f>
              <c:strCache>
                <c:ptCount val="1"/>
                <c:pt idx="0">
                  <c:v>Fiscales de sala de la Fiscalía del Tribunal Supremo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6E9F-4F6A-B006-7989475D1F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'Fiscalía Gral Est y órg central'!$J$17:$K$17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 Gral Est y órg central'!$J$18:$K$18</c:f>
              <c:numCache>
                <c:formatCode>#,##0</c:formatCode>
                <c:ptCount val="2"/>
                <c:pt idx="0">
                  <c:v>11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9F-4F6A-B006-7989475D1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2796800"/>
        <c:axId val="242812416"/>
      </c:barChart>
      <c:catAx>
        <c:axId val="2427968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42812416"/>
        <c:crosses val="autoZero"/>
        <c:auto val="1"/>
        <c:lblAlgn val="ctr"/>
        <c:lblOffset val="100"/>
        <c:noMultiLvlLbl val="0"/>
      </c:catAx>
      <c:valAx>
        <c:axId val="2428124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27968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11973061166797046"/>
          <c:y val="3.33333333333333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295903862294479"/>
          <c:y val="0.31300486711005787"/>
          <c:w val="0.39096574342255275"/>
          <c:h val="0.68450636631586104"/>
        </c:manualLayout>
      </c:layout>
      <c:pieChart>
        <c:varyColors val="1"/>
        <c:ser>
          <c:idx val="0"/>
          <c:order val="0"/>
          <c:tx>
            <c:strRef>
              <c:f>'Fiscalía Gral Est y órg central'!$I$17</c:f>
              <c:strCache>
                <c:ptCount val="1"/>
                <c:pt idx="0">
                  <c:v>Fiscales de sala de la Fiscalía del Tribunal Supremo</c:v>
                </c:pt>
              </c:strCache>
            </c:strRef>
          </c:tx>
          <c:spPr>
            <a:solidFill>
              <a:schemeClr val="accent1"/>
            </a:solidFill>
          </c:spPr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0611-4FE9-9B1C-6E4DB5B112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'Fiscalía Gral Est y órg central'!$J$17:$K$17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 Gral Est y órg central'!$J$18:$K$18</c:f>
              <c:numCache>
                <c:formatCode>#,##0</c:formatCode>
                <c:ptCount val="2"/>
                <c:pt idx="0">
                  <c:v>11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1-4FE9-9B1C-6E4DB5B112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Fiscales de sala de la Audiencia Nacional, Fiscalías Especiales  y ante órganos constitucionales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'Fiscalía Gral Est y órg central'!$O$17</c:f>
              <c:strCache>
                <c:ptCount val="1"/>
                <c:pt idx="0">
                  <c:v>Fiscales de sala de la Audiencia Nacional, Fiscalías Especiales y ante órganos constitucionales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C3C3-4F9B-BE1C-1514FA42BE50}"/>
              </c:ext>
            </c:extLst>
          </c:dPt>
          <c:dLbls>
            <c:dLbl>
              <c:idx val="1"/>
              <c:layout>
                <c:manualLayout>
                  <c:x val="0"/>
                  <c:y val="9.1023622047244096E-2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C5-462D-BB5A-33F122B401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'Fiscalía Gral Est y órg central'!$P$17:$Q$17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 Gral Est y órg central'!$P$18:$Q$18</c:f>
              <c:numCache>
                <c:formatCode>#,##0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C3-4F9B-BE1C-1514FA42BE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4060160"/>
        <c:axId val="244063232"/>
      </c:barChart>
      <c:catAx>
        <c:axId val="24406016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44063232"/>
        <c:crosses val="autoZero"/>
        <c:auto val="1"/>
        <c:lblAlgn val="ctr"/>
        <c:lblOffset val="100"/>
        <c:noMultiLvlLbl val="0"/>
      </c:catAx>
      <c:valAx>
        <c:axId val="2440632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4060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9.9876371662692504E-2"/>
          <c:y val="0.1298727544053622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907108486439193"/>
          <c:y val="0.32230121970047859"/>
          <c:w val="0.36497836419096263"/>
          <c:h val="0.67520997375328085"/>
        </c:manualLayout>
      </c:layout>
      <c:pieChart>
        <c:varyColors val="1"/>
        <c:ser>
          <c:idx val="0"/>
          <c:order val="0"/>
          <c:tx>
            <c:strRef>
              <c:f>'Fiscalía Gral Est y órg central'!$O$17</c:f>
              <c:strCache>
                <c:ptCount val="1"/>
                <c:pt idx="0">
                  <c:v>Fiscales de sala de la Audiencia Nacional, Fiscalías Especiales y ante órganos constitucionales</c:v>
                </c:pt>
              </c:strCache>
            </c:strRef>
          </c:tx>
          <c:spPr>
            <a:solidFill>
              <a:schemeClr val="accent2"/>
            </a:solidFill>
          </c:spPr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1A32-44CC-BCAB-18494451A6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'Fiscalía Gral Est y órg central'!$P$17:$Q$17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 Gral Est y órg central'!$P$18:$Q$18</c:f>
              <c:numCache>
                <c:formatCode>#,##0</c:formatCode>
                <c:ptCount val="2"/>
                <c:pt idx="0">
                  <c:v>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2-44CC-BCAB-18494451A6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4766185476815392E-2"/>
          <c:y val="0.29653944298629337"/>
          <c:w val="0.89745603674540686"/>
          <c:h val="0.5874806794983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'Fiscalías Territoriales'!$B$16</c:f>
              <c:strCache>
                <c:ptCount val="1"/>
                <c:pt idx="0">
                  <c:v>Fiscales superiores de Fiscalía de Comunidad Autónoma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93EB-40AA-84D8-935FACDB76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'Fiscalías Territoriales'!$C$16:$D$16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Territoriales'!$C$17:$D$17</c:f>
              <c:numCache>
                <c:formatCode>#,##0</c:formatCode>
                <c:ptCount val="2"/>
                <c:pt idx="0">
                  <c:v>9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EB-40AA-84D8-935FACDB76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244683904"/>
        <c:axId val="244676480"/>
      </c:barChart>
      <c:valAx>
        <c:axId val="244676480"/>
        <c:scaling>
          <c:orientation val="minMax"/>
          <c:max val="1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4683904"/>
        <c:crosses val="autoZero"/>
        <c:crossBetween val="between"/>
        <c:majorUnit val="2"/>
      </c:valAx>
      <c:catAx>
        <c:axId val="24468390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4467648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33688363954505685"/>
          <c:y val="0.28498250218722659"/>
          <c:w val="0.42763210848643923"/>
          <c:h val="0.67798046077573637"/>
        </c:manualLayout>
      </c:layout>
      <c:pieChart>
        <c:varyColors val="1"/>
        <c:ser>
          <c:idx val="0"/>
          <c:order val="0"/>
          <c:tx>
            <c:strRef>
              <c:f>'Fiscalías Territoriales'!$B$16</c:f>
              <c:strCache>
                <c:ptCount val="1"/>
                <c:pt idx="0">
                  <c:v>Fiscales superiores de Fiscalía de Comunidad Autónoma</c:v>
                </c:pt>
              </c:strCache>
            </c:strRef>
          </c:tx>
          <c:spPr>
            <a:solidFill>
              <a:schemeClr val="accent2"/>
            </a:solidFill>
          </c:spPr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ACAD-48BB-9027-53E52A310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'Fiscalías Territoriales'!$C$16:$D$16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Territoriales'!$C$17:$D$17</c:f>
              <c:numCache>
                <c:formatCode>#,##0</c:formatCode>
                <c:ptCount val="2"/>
                <c:pt idx="0">
                  <c:v>9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AD-48BB-9027-53E52A310D6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224211574939614"/>
          <c:y val="0.30854415256916418"/>
          <c:w val="0.71284711286089242"/>
          <c:h val="0.56322812589602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'Fiscalías Territoriales'!$H$16</c:f>
              <c:strCache>
                <c:ptCount val="1"/>
                <c:pt idx="0">
                  <c:v>Fiscales jefes de las Fiscalías Provinciales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EA5E-4CFB-8154-60DCF66DBA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'Fiscalías Territoriales'!$I$16:$J$16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'Fiscalías Territoriales'!$I$17:$J$17</c:f>
              <c:numCache>
                <c:formatCode>#,##0</c:formatCode>
                <c:ptCount val="2"/>
                <c:pt idx="0">
                  <c:v>25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E-4CFB-8154-60DCF66D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0892672"/>
        <c:axId val="250894208"/>
      </c:barChart>
      <c:catAx>
        <c:axId val="25089267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50894208"/>
        <c:crosses val="autoZero"/>
        <c:auto val="1"/>
        <c:lblAlgn val="ctr"/>
        <c:lblOffset val="100"/>
        <c:noMultiLvlLbl val="0"/>
      </c:catAx>
      <c:valAx>
        <c:axId val="2508942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50892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9.xml"/><Relationship Id="rId7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Inicio!A1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2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2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</xdr:row>
      <xdr:rowOff>0</xdr:rowOff>
    </xdr:from>
    <xdr:to>
      <xdr:col>14</xdr:col>
      <xdr:colOff>57149</xdr:colOff>
      <xdr:row>7</xdr:row>
      <xdr:rowOff>142875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6750" y="190500"/>
          <a:ext cx="10058399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0</xdr:colOff>
      <xdr:row>8</xdr:row>
      <xdr:rowOff>123825</xdr:rowOff>
    </xdr:from>
    <xdr:to>
      <xdr:col>13</xdr:col>
      <xdr:colOff>676274</xdr:colOff>
      <xdr:row>11</xdr:row>
      <xdr:rowOff>180974</xdr:rowOff>
    </xdr:to>
    <xdr:sp macro="" textlink="">
      <xdr:nvSpPr>
        <xdr:cNvPr id="6" name="4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76301" y="1647825"/>
          <a:ext cx="9820274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a 1 de enero de 2024</a:t>
          </a:r>
        </a:p>
      </xdr:txBody>
    </xdr:sp>
    <xdr:clientData/>
  </xdr:twoCellAnchor>
  <xdr:twoCellAnchor editAs="oneCell">
    <xdr:from>
      <xdr:col>0</xdr:col>
      <xdr:colOff>704851</xdr:colOff>
      <xdr:row>1</xdr:row>
      <xdr:rowOff>66674</xdr:rowOff>
    </xdr:from>
    <xdr:to>
      <xdr:col>2</xdr:col>
      <xdr:colOff>95251</xdr:colOff>
      <xdr:row>7</xdr:row>
      <xdr:rowOff>95249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04851" y="257174"/>
          <a:ext cx="914400" cy="1171575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133350</xdr:rowOff>
    </xdr:from>
    <xdr:to>
      <xdr:col>5</xdr:col>
      <xdr:colOff>714375</xdr:colOff>
      <xdr:row>37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215264</xdr:colOff>
      <xdr:row>42</xdr:row>
      <xdr:rowOff>111496</xdr:rowOff>
    </xdr:from>
    <xdr:to>
      <xdr:col>5</xdr:col>
      <xdr:colOff>552449</xdr:colOff>
      <xdr:row>65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771524</xdr:colOff>
      <xdr:row>22</xdr:row>
      <xdr:rowOff>139065</xdr:rowOff>
    </xdr:from>
    <xdr:to>
      <xdr:col>12</xdr:col>
      <xdr:colOff>47624</xdr:colOff>
      <xdr:row>37</xdr:row>
      <xdr:rowOff>108585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312420</xdr:colOff>
      <xdr:row>43</xdr:row>
      <xdr:rowOff>9525</xdr:rowOff>
    </xdr:from>
    <xdr:to>
      <xdr:col>11</xdr:col>
      <xdr:colOff>586740</xdr:colOff>
      <xdr:row>61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38100</xdr:colOff>
      <xdr:row>21</xdr:row>
      <xdr:rowOff>95250</xdr:rowOff>
    </xdr:from>
    <xdr:to>
      <xdr:col>18</xdr:col>
      <xdr:colOff>85725</xdr:colOff>
      <xdr:row>37</xdr:row>
      <xdr:rowOff>76200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257175</xdr:colOff>
      <xdr:row>40</xdr:row>
      <xdr:rowOff>160102</xdr:rowOff>
    </xdr:from>
    <xdr:to>
      <xdr:col>18</xdr:col>
      <xdr:colOff>28575</xdr:colOff>
      <xdr:row>62</xdr:row>
      <xdr:rowOff>76199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1</xdr:colOff>
      <xdr:row>1</xdr:row>
      <xdr:rowOff>19051</xdr:rowOff>
    </xdr:from>
    <xdr:to>
      <xdr:col>25</xdr:col>
      <xdr:colOff>104776</xdr:colOff>
      <xdr:row>7</xdr:row>
      <xdr:rowOff>171450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95301" y="209551"/>
          <a:ext cx="26555700" cy="129539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25</xdr:col>
      <xdr:colOff>95251</xdr:colOff>
      <xdr:row>13</xdr:row>
      <xdr:rowOff>57149</xdr:rowOff>
    </xdr:to>
    <xdr:sp macro="" textlink="">
      <xdr:nvSpPr>
        <xdr:cNvPr id="13" name="4 Rectángulo redondead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95300" y="1905000"/>
          <a:ext cx="26546176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mujeres/hombres en Fiscalía General del Estado y órganos centrales</a:t>
          </a:r>
        </a:p>
      </xdr:txBody>
    </xdr:sp>
    <xdr:clientData/>
  </xdr:twoCellAnchor>
  <xdr:twoCellAnchor>
    <xdr:from>
      <xdr:col>25</xdr:col>
      <xdr:colOff>342900</xdr:colOff>
      <xdr:row>1</xdr:row>
      <xdr:rowOff>57150</xdr:rowOff>
    </xdr:from>
    <xdr:to>
      <xdr:col>26</xdr:col>
      <xdr:colOff>723900</xdr:colOff>
      <xdr:row>3</xdr:row>
      <xdr:rowOff>28575</xdr:rowOff>
    </xdr:to>
    <xdr:sp macro="" textlink="">
      <xdr:nvSpPr>
        <xdr:cNvPr id="8" name="25 Pentágon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1A598DD-5B76-4A14-8B47-EA3A4D53214D}"/>
            </a:ext>
          </a:extLst>
        </xdr:cNvPr>
        <xdr:cNvSpPr/>
      </xdr:nvSpPr>
      <xdr:spPr>
        <a:xfrm flipH="1">
          <a:off x="27289125" y="247650"/>
          <a:ext cx="1152525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21</xdr:row>
      <xdr:rowOff>85725</xdr:rowOff>
    </xdr:from>
    <xdr:to>
      <xdr:col>4</xdr:col>
      <xdr:colOff>654310</xdr:colOff>
      <xdr:row>35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542925</xdr:colOff>
      <xdr:row>37</xdr:row>
      <xdr:rowOff>95250</xdr:rowOff>
    </xdr:from>
    <xdr:to>
      <xdr:col>4</xdr:col>
      <xdr:colOff>420044</xdr:colOff>
      <xdr:row>52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28575</xdr:colOff>
      <xdr:row>21</xdr:row>
      <xdr:rowOff>85725</xdr:rowOff>
    </xdr:from>
    <xdr:to>
      <xdr:col>11</xdr:col>
      <xdr:colOff>17635</xdr:colOff>
      <xdr:row>35</xdr:row>
      <xdr:rowOff>17145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51436</xdr:colOff>
      <xdr:row>37</xdr:row>
      <xdr:rowOff>121920</xdr:rowOff>
    </xdr:from>
    <xdr:to>
      <xdr:col>11</xdr:col>
      <xdr:colOff>352426</xdr:colOff>
      <xdr:row>52</xdr:row>
      <xdr:rowOff>121920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28575</xdr:colOff>
      <xdr:row>21</xdr:row>
      <xdr:rowOff>85725</xdr:rowOff>
    </xdr:from>
    <xdr:to>
      <xdr:col>17</xdr:col>
      <xdr:colOff>13837</xdr:colOff>
      <xdr:row>35</xdr:row>
      <xdr:rowOff>55245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41910</xdr:colOff>
      <xdr:row>21</xdr:row>
      <xdr:rowOff>104775</xdr:rowOff>
    </xdr:from>
    <xdr:to>
      <xdr:col>22</xdr:col>
      <xdr:colOff>379019</xdr:colOff>
      <xdr:row>35</xdr:row>
      <xdr:rowOff>114300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419101</xdr:colOff>
      <xdr:row>1</xdr:row>
      <xdr:rowOff>9525</xdr:rowOff>
    </xdr:from>
    <xdr:to>
      <xdr:col>27</xdr:col>
      <xdr:colOff>47626</xdr:colOff>
      <xdr:row>3</xdr:row>
      <xdr:rowOff>0</xdr:rowOff>
    </xdr:to>
    <xdr:sp macro="" textlink="">
      <xdr:nvSpPr>
        <xdr:cNvPr id="26" name="25 Pentágon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 flipH="1">
          <a:off x="26622376" y="190500"/>
          <a:ext cx="1152525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25</xdr:col>
      <xdr:colOff>142875</xdr:colOff>
      <xdr:row>8</xdr:row>
      <xdr:rowOff>19050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733425" y="180975"/>
          <a:ext cx="25612725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overflow" horzOverflow="overflow"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0</xdr:colOff>
      <xdr:row>9</xdr:row>
      <xdr:rowOff>85725</xdr:rowOff>
    </xdr:from>
    <xdr:to>
      <xdr:col>25</xdr:col>
      <xdr:colOff>142875</xdr:colOff>
      <xdr:row>12</xdr:row>
      <xdr:rowOff>142874</xdr:rowOff>
    </xdr:to>
    <xdr:sp macro="" textlink="">
      <xdr:nvSpPr>
        <xdr:cNvPr id="28" name="4 Rectángulo redondead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733425" y="1724025"/>
          <a:ext cx="25612725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mujeres/hombres en Fiscalías Territoriales</a:t>
          </a:r>
        </a:p>
      </xdr:txBody>
    </xdr:sp>
    <xdr:clientData/>
  </xdr:twoCellAnchor>
  <xdr:twoCellAnchor>
    <xdr:from>
      <xdr:col>13</xdr:col>
      <xdr:colOff>0</xdr:colOff>
      <xdr:row>38</xdr:row>
      <xdr:rowOff>0</xdr:rowOff>
    </xdr:from>
    <xdr:to>
      <xdr:col>17</xdr:col>
      <xdr:colOff>367665</xdr:colOff>
      <xdr:row>53</xdr:row>
      <xdr:rowOff>0</xdr:rowOff>
    </xdr:to>
    <xdr:graphicFrame macro="">
      <xdr:nvGraphicFramePr>
        <xdr:cNvPr id="20" name="19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390525</xdr:colOff>
      <xdr:row>37</xdr:row>
      <xdr:rowOff>152400</xdr:rowOff>
    </xdr:from>
    <xdr:to>
      <xdr:col>22</xdr:col>
      <xdr:colOff>691515</xdr:colOff>
      <xdr:row>52</xdr:row>
      <xdr:rowOff>152400</xdr:rowOff>
    </xdr:to>
    <xdr:graphicFrame macro="">
      <xdr:nvGraphicFramePr>
        <xdr:cNvPr id="21" name="20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194387</xdr:colOff>
      <xdr:row>41</xdr:row>
      <xdr:rowOff>106913</xdr:rowOff>
    </xdr:from>
    <xdr:to>
      <xdr:col>43</xdr:col>
      <xdr:colOff>262423</xdr:colOff>
      <xdr:row>65</xdr:row>
      <xdr:rowOff>35575</xdr:rowOff>
    </xdr:to>
    <xdr:graphicFrame macro="">
      <xdr:nvGraphicFramePr>
        <xdr:cNvPr id="5121" name="5 Gráfico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514350</xdr:colOff>
      <xdr:row>42</xdr:row>
      <xdr:rowOff>0</xdr:rowOff>
    </xdr:from>
    <xdr:to>
      <xdr:col>36</xdr:col>
      <xdr:colOff>676275</xdr:colOff>
      <xdr:row>63</xdr:row>
      <xdr:rowOff>9525</xdr:rowOff>
    </xdr:to>
    <xdr:graphicFrame macro="">
      <xdr:nvGraphicFramePr>
        <xdr:cNvPr id="5122" name="6 Gráfico">
          <a:extLs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45</xdr:col>
      <xdr:colOff>651976</xdr:colOff>
      <xdr:row>46</xdr:row>
      <xdr:rowOff>155314</xdr:rowOff>
    </xdr:from>
    <xdr:to>
      <xdr:col>52</xdr:col>
      <xdr:colOff>463420</xdr:colOff>
      <xdr:row>63</xdr:row>
      <xdr:rowOff>116632</xdr:rowOff>
    </xdr:to>
    <xdr:graphicFrame macro="">
      <xdr:nvGraphicFramePr>
        <xdr:cNvPr id="5123" name="7 Gráfico">
          <a:extLst>
            <a:ext uri="{FF2B5EF4-FFF2-40B4-BE49-F238E27FC236}">
              <a16:creationId xmlns:a16="http://schemas.microsoft.com/office/drawing/2014/main" id="{00000000-0008-0000-0300-00000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409575</xdr:colOff>
      <xdr:row>42</xdr:row>
      <xdr:rowOff>0</xdr:rowOff>
    </xdr:from>
    <xdr:to>
      <xdr:col>8</xdr:col>
      <xdr:colOff>0</xdr:colOff>
      <xdr:row>64</xdr:row>
      <xdr:rowOff>95249</xdr:rowOff>
    </xdr:to>
    <xdr:graphicFrame macro="">
      <xdr:nvGraphicFramePr>
        <xdr:cNvPr id="5124" name="8 Gráfico">
          <a:extLst>
            <a:ext uri="{FF2B5EF4-FFF2-40B4-BE49-F238E27FC236}">
              <a16:creationId xmlns:a16="http://schemas.microsoft.com/office/drawing/2014/main" id="{00000000-0008-0000-03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879216</xdr:colOff>
      <xdr:row>33</xdr:row>
      <xdr:rowOff>89145</xdr:rowOff>
    </xdr:from>
    <xdr:to>
      <xdr:col>16</xdr:col>
      <xdr:colOff>675497</xdr:colOff>
      <xdr:row>48</xdr:row>
      <xdr:rowOff>126156</xdr:rowOff>
    </xdr:to>
    <xdr:graphicFrame macro="">
      <xdr:nvGraphicFramePr>
        <xdr:cNvPr id="5125" name="12 Gráfico">
          <a:extLst>
            <a:ext uri="{FF2B5EF4-FFF2-40B4-BE49-F238E27FC236}">
              <a16:creationId xmlns:a16="http://schemas.microsoft.com/office/drawing/2014/main" id="{00000000-0008-0000-03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333375</xdr:colOff>
      <xdr:row>32</xdr:row>
      <xdr:rowOff>66675</xdr:rowOff>
    </xdr:from>
    <xdr:to>
      <xdr:col>23</xdr:col>
      <xdr:colOff>304800</xdr:colOff>
      <xdr:row>43</xdr:row>
      <xdr:rowOff>152400</xdr:rowOff>
    </xdr:to>
    <xdr:graphicFrame macro="">
      <xdr:nvGraphicFramePr>
        <xdr:cNvPr id="5126" name="10 Gráfico">
          <a:extLst>
            <a:ext uri="{FF2B5EF4-FFF2-40B4-BE49-F238E27FC236}">
              <a16:creationId xmlns:a16="http://schemas.microsoft.com/office/drawing/2014/main" id="{00000000-0008-0000-0300-00000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390526</xdr:colOff>
      <xdr:row>32</xdr:row>
      <xdr:rowOff>123825</xdr:rowOff>
    </xdr:from>
    <xdr:to>
      <xdr:col>30</xdr:col>
      <xdr:colOff>361950</xdr:colOff>
      <xdr:row>43</xdr:row>
      <xdr:rowOff>123825</xdr:rowOff>
    </xdr:to>
    <xdr:graphicFrame macro="">
      <xdr:nvGraphicFramePr>
        <xdr:cNvPr id="5127" name="9 Gráfico">
          <a:extLst>
            <a:ext uri="{FF2B5EF4-FFF2-40B4-BE49-F238E27FC236}">
              <a16:creationId xmlns:a16="http://schemas.microsoft.com/office/drawing/2014/main" id="{00000000-0008-0000-0300-00000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390137</xdr:colOff>
      <xdr:row>1</xdr:row>
      <xdr:rowOff>55011</xdr:rowOff>
    </xdr:from>
    <xdr:to>
      <xdr:col>57</xdr:col>
      <xdr:colOff>21967</xdr:colOff>
      <xdr:row>3</xdr:row>
      <xdr:rowOff>35962</xdr:rowOff>
    </xdr:to>
    <xdr:sp macro="" textlink="">
      <xdr:nvSpPr>
        <xdr:cNvPr id="9" name="8 Pentágon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 flipH="1">
          <a:off x="46226770" y="249399"/>
          <a:ext cx="1148054" cy="369726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733425</xdr:colOff>
      <xdr:row>1</xdr:row>
      <xdr:rowOff>85725</xdr:rowOff>
    </xdr:from>
    <xdr:to>
      <xdr:col>54</xdr:col>
      <xdr:colOff>699796</xdr:colOff>
      <xdr:row>8</xdr:row>
      <xdr:rowOff>38100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733425" y="280113"/>
          <a:ext cx="45044891" cy="131308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0</xdr:colOff>
      <xdr:row>9</xdr:row>
      <xdr:rowOff>114300</xdr:rowOff>
    </xdr:from>
    <xdr:to>
      <xdr:col>54</xdr:col>
      <xdr:colOff>709516</xdr:colOff>
      <xdr:row>12</xdr:row>
      <xdr:rowOff>171449</xdr:rowOff>
    </xdr:to>
    <xdr:sp macro="" textlink="">
      <xdr:nvSpPr>
        <xdr:cNvPr id="11" name="4 Rectángulo redondead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58112" y="1863790"/>
          <a:ext cx="45029924" cy="640312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mujeres/hombres en la carrera fiscal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114300</xdr:rowOff>
    </xdr:from>
    <xdr:to>
      <xdr:col>5</xdr:col>
      <xdr:colOff>485775</xdr:colOff>
      <xdr:row>63</xdr:row>
      <xdr:rowOff>0</xdr:rowOff>
    </xdr:to>
    <xdr:graphicFrame macro="">
      <xdr:nvGraphicFramePr>
        <xdr:cNvPr id="1025" name="1 Gráfico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419100</xdr:colOff>
      <xdr:row>40</xdr:row>
      <xdr:rowOff>66675</xdr:rowOff>
    </xdr:from>
    <xdr:to>
      <xdr:col>11</xdr:col>
      <xdr:colOff>28575</xdr:colOff>
      <xdr:row>64</xdr:row>
      <xdr:rowOff>19050</xdr:rowOff>
    </xdr:to>
    <xdr:graphicFrame macro="">
      <xdr:nvGraphicFramePr>
        <xdr:cNvPr id="1026" name="2 Gráfico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742950</xdr:colOff>
      <xdr:row>29</xdr:row>
      <xdr:rowOff>28575</xdr:rowOff>
    </xdr:from>
    <xdr:to>
      <xdr:col>18</xdr:col>
      <xdr:colOff>742950</xdr:colOff>
      <xdr:row>45</xdr:row>
      <xdr:rowOff>95250</xdr:rowOff>
    </xdr:to>
    <xdr:graphicFrame macro="">
      <xdr:nvGraphicFramePr>
        <xdr:cNvPr id="1027" name="4 Gráfico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571501</xdr:colOff>
      <xdr:row>1</xdr:row>
      <xdr:rowOff>47625</xdr:rowOff>
    </xdr:from>
    <xdr:to>
      <xdr:col>20</xdr:col>
      <xdr:colOff>200026</xdr:colOff>
      <xdr:row>3</xdr:row>
      <xdr:rowOff>28575</xdr:rowOff>
    </xdr:to>
    <xdr:sp macro="" textlink="">
      <xdr:nvSpPr>
        <xdr:cNvPr id="11" name="10 Pentágon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 flipH="1">
          <a:off x="20002501" y="228600"/>
          <a:ext cx="1152525" cy="3429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18</xdr:col>
      <xdr:colOff>228601</xdr:colOff>
      <xdr:row>8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771526" y="180975"/>
          <a:ext cx="17373600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0</xdr:colOff>
      <xdr:row>9</xdr:row>
      <xdr:rowOff>133350</xdr:rowOff>
    </xdr:from>
    <xdr:to>
      <xdr:col>18</xdr:col>
      <xdr:colOff>219075</xdr:colOff>
      <xdr:row>13</xdr:row>
      <xdr:rowOff>38099</xdr:rowOff>
    </xdr:to>
    <xdr:sp macro="" textlink="">
      <xdr:nvSpPr>
        <xdr:cNvPr id="13" name="4 Rectángulo redondead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771525" y="1762125"/>
          <a:ext cx="17364075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Indicadores sociológicos de la carrera fiscal/Antigüedad-edad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18</xdr:row>
      <xdr:rowOff>161925</xdr:rowOff>
    </xdr:from>
    <xdr:to>
      <xdr:col>15</xdr:col>
      <xdr:colOff>495300</xdr:colOff>
      <xdr:row>39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400049</xdr:colOff>
      <xdr:row>1</xdr:row>
      <xdr:rowOff>19050</xdr:rowOff>
    </xdr:from>
    <xdr:to>
      <xdr:col>18</xdr:col>
      <xdr:colOff>28574</xdr:colOff>
      <xdr:row>2</xdr:row>
      <xdr:rowOff>142875</xdr:rowOff>
    </xdr:to>
    <xdr:sp macro="" textlink="">
      <xdr:nvSpPr>
        <xdr:cNvPr id="4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 flipH="1">
          <a:off x="15449549" y="200025"/>
          <a:ext cx="1152525" cy="3048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685801</xdr:colOff>
      <xdr:row>1</xdr:row>
      <xdr:rowOff>0</xdr:rowOff>
    </xdr:from>
    <xdr:to>
      <xdr:col>16</xdr:col>
      <xdr:colOff>28575</xdr:colOff>
      <xdr:row>8</xdr:row>
      <xdr:rowOff>19050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685801" y="180975"/>
          <a:ext cx="14392274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9526</xdr:colOff>
      <xdr:row>10</xdr:row>
      <xdr:rowOff>38100</xdr:rowOff>
    </xdr:from>
    <xdr:to>
      <xdr:col>16</xdr:col>
      <xdr:colOff>38100</xdr:colOff>
      <xdr:row>13</xdr:row>
      <xdr:rowOff>76199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42951" y="1847850"/>
          <a:ext cx="14344649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fiscales/población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323849</xdr:colOff>
      <xdr:row>15</xdr:row>
      <xdr:rowOff>123825</xdr:rowOff>
    </xdr:from>
    <xdr:to>
      <xdr:col>14</xdr:col>
      <xdr:colOff>466725</xdr:colOff>
      <xdr:row>37</xdr:row>
      <xdr:rowOff>19050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153794</xdr:colOff>
      <xdr:row>1</xdr:row>
      <xdr:rowOff>47625</xdr:rowOff>
    </xdr:from>
    <xdr:to>
      <xdr:col>16</xdr:col>
      <xdr:colOff>544319</xdr:colOff>
      <xdr:row>2</xdr:row>
      <xdr:rowOff>152400</xdr:rowOff>
    </xdr:to>
    <xdr:sp macro="" textlink="">
      <xdr:nvSpPr>
        <xdr:cNvPr id="7" name="6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 flipH="1">
          <a:off x="13841219" y="228600"/>
          <a:ext cx="1152525" cy="2857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14</xdr:col>
      <xdr:colOff>523876</xdr:colOff>
      <xdr:row>8</xdr:row>
      <xdr:rowOff>19050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762001" y="180975"/>
          <a:ext cx="12744450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1</xdr:col>
      <xdr:colOff>0</xdr:colOff>
      <xdr:row>9</xdr:row>
      <xdr:rowOff>142875</xdr:rowOff>
    </xdr:from>
    <xdr:to>
      <xdr:col>14</xdr:col>
      <xdr:colOff>542925</xdr:colOff>
      <xdr:row>13</xdr:row>
      <xdr:rowOff>47624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762000" y="1771650"/>
          <a:ext cx="12763500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Excedencias y licencias en materia de conciliación de mujeres y hombres fiscales 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666750</xdr:colOff>
      <xdr:row>26</xdr:row>
      <xdr:rowOff>85725</xdr:rowOff>
    </xdr:from>
    <xdr:to>
      <xdr:col>18</xdr:col>
      <xdr:colOff>28576</xdr:colOff>
      <xdr:row>44</xdr:row>
      <xdr:rowOff>19050</xdr:rowOff>
    </xdr:to>
    <xdr:graphicFrame macro="">
      <xdr:nvGraphicFramePr>
        <xdr:cNvPr id="3" name="19 Gráfico">
          <a:extLst>
            <a:ext uri="{FF2B5EF4-FFF2-40B4-BE49-F238E27FC236}">
              <a16:creationId xmlns:a16="http://schemas.microsoft.com/office/drawing/2014/main" id="{67913CC2-5880-4DBA-8AB0-7FC1B0F9B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676276</xdr:colOff>
      <xdr:row>1</xdr:row>
      <xdr:rowOff>133350</xdr:rowOff>
    </xdr:from>
    <xdr:to>
      <xdr:col>18</xdr:col>
      <xdr:colOff>66676</xdr:colOff>
      <xdr:row>8</xdr:row>
      <xdr:rowOff>152400</xdr:rowOff>
    </xdr:to>
    <xdr:sp macro="" textlink="">
      <xdr:nvSpPr>
        <xdr:cNvPr id="5" name="10 Rectángulo redondeado">
          <a:extLst>
            <a:ext uri="{FF2B5EF4-FFF2-40B4-BE49-F238E27FC236}">
              <a16:creationId xmlns:a16="http://schemas.microsoft.com/office/drawing/2014/main" id="{63C69893-84D4-4FBD-B521-DB3E6AC02AFB}"/>
            </a:ext>
          </a:extLst>
        </xdr:cNvPr>
        <xdr:cNvSpPr/>
      </xdr:nvSpPr>
      <xdr:spPr>
        <a:xfrm>
          <a:off x="676276" y="314325"/>
          <a:ext cx="12344400" cy="128587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Indicadores sociológicos de la carrera fiscal</a:t>
          </a:r>
        </a:p>
      </xdr:txBody>
    </xdr:sp>
    <xdr:clientData/>
  </xdr:twoCellAnchor>
  <xdr:twoCellAnchor editAs="oneCell">
    <xdr:from>
      <xdr:col>0</xdr:col>
      <xdr:colOff>638754</xdr:colOff>
      <xdr:row>9</xdr:row>
      <xdr:rowOff>123825</xdr:rowOff>
    </xdr:from>
    <xdr:to>
      <xdr:col>18</xdr:col>
      <xdr:colOff>28575</xdr:colOff>
      <xdr:row>12</xdr:row>
      <xdr:rowOff>76199</xdr:rowOff>
    </xdr:to>
    <xdr:sp macro="" textlink="">
      <xdr:nvSpPr>
        <xdr:cNvPr id="6" name="11 Rectángulo redondeado">
          <a:extLst>
            <a:ext uri="{FF2B5EF4-FFF2-40B4-BE49-F238E27FC236}">
              <a16:creationId xmlns:a16="http://schemas.microsoft.com/office/drawing/2014/main" id="{D1F6493C-2D57-400F-82B5-F2B00FC8642E}"/>
            </a:ext>
          </a:extLst>
        </xdr:cNvPr>
        <xdr:cNvSpPr/>
      </xdr:nvSpPr>
      <xdr:spPr>
        <a:xfrm>
          <a:off x="638754" y="1752600"/>
          <a:ext cx="12343821" cy="62864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rtlCol="0" anchor="ctr" anchorCtr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Distribución mujeres/hombres en tribunales calificadores</a:t>
          </a:r>
        </a:p>
      </xdr:txBody>
    </xdr:sp>
    <xdr:clientData/>
  </xdr:twoCellAnchor>
  <xdr:twoCellAnchor>
    <xdr:from>
      <xdr:col>1</xdr:col>
      <xdr:colOff>19050</xdr:colOff>
      <xdr:row>26</xdr:row>
      <xdr:rowOff>114300</xdr:rowOff>
    </xdr:from>
    <xdr:to>
      <xdr:col>7</xdr:col>
      <xdr:colOff>1057274</xdr:colOff>
      <xdr:row>44</xdr:row>
      <xdr:rowOff>57151</xdr:rowOff>
    </xdr:to>
    <xdr:graphicFrame macro="">
      <xdr:nvGraphicFramePr>
        <xdr:cNvPr id="12" name="16 Gráfico">
          <a:extLst>
            <a:ext uri="{FF2B5EF4-FFF2-40B4-BE49-F238E27FC236}">
              <a16:creationId xmlns:a16="http://schemas.microsoft.com/office/drawing/2014/main" id="{F564BF81-6457-4118-AFEC-7C0E72A1C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333375</xdr:colOff>
      <xdr:row>1</xdr:row>
      <xdr:rowOff>152400</xdr:rowOff>
    </xdr:from>
    <xdr:to>
      <xdr:col>19</xdr:col>
      <xdr:colOff>723900</xdr:colOff>
      <xdr:row>3</xdr:row>
      <xdr:rowOff>76200</xdr:rowOff>
    </xdr:to>
    <xdr:sp macro="" textlink="">
      <xdr:nvSpPr>
        <xdr:cNvPr id="8" name="6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ECA1C6-869B-4220-BFB7-6258F16CCF33}"/>
            </a:ext>
          </a:extLst>
        </xdr:cNvPr>
        <xdr:cNvSpPr/>
      </xdr:nvSpPr>
      <xdr:spPr>
        <a:xfrm flipH="1">
          <a:off x="13287375" y="333375"/>
          <a:ext cx="1152525" cy="2857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5:J29"/>
  <sheetViews>
    <sheetView tabSelected="1" workbookViewId="0"/>
  </sheetViews>
  <sheetFormatPr baseColWidth="10" defaultRowHeight="15" x14ac:dyDescent="0.25"/>
  <cols>
    <col min="1" max="16384" width="11.42578125" style="5"/>
  </cols>
  <sheetData>
    <row r="15" spans="2:10" x14ac:dyDescent="0.25">
      <c r="B15" s="195" t="s">
        <v>123</v>
      </c>
      <c r="C15" s="196"/>
      <c r="D15" s="196"/>
      <c r="E15" s="196"/>
      <c r="F15" s="196"/>
      <c r="G15" s="196"/>
      <c r="H15" s="196"/>
      <c r="I15" s="196"/>
      <c r="J15" s="197"/>
    </row>
    <row r="17" spans="2:10" x14ac:dyDescent="0.25">
      <c r="B17" s="195" t="s">
        <v>122</v>
      </c>
      <c r="C17" s="196"/>
      <c r="D17" s="196"/>
      <c r="E17" s="196"/>
      <c r="F17" s="196"/>
      <c r="G17" s="196"/>
      <c r="H17" s="196"/>
      <c r="I17" s="196"/>
      <c r="J17" s="197"/>
    </row>
    <row r="19" spans="2:10" x14ac:dyDescent="0.25">
      <c r="B19" s="195" t="s">
        <v>121</v>
      </c>
      <c r="C19" s="196"/>
      <c r="D19" s="196"/>
      <c r="E19" s="196"/>
      <c r="F19" s="196"/>
      <c r="G19" s="196"/>
      <c r="H19" s="196"/>
      <c r="I19" s="196"/>
      <c r="J19" s="197"/>
    </row>
    <row r="21" spans="2:10" x14ac:dyDescent="0.25">
      <c r="B21" s="195" t="s">
        <v>93</v>
      </c>
      <c r="C21" s="196"/>
      <c r="D21" s="196"/>
      <c r="E21" s="196"/>
      <c r="F21" s="196"/>
      <c r="G21" s="196"/>
      <c r="H21" s="196"/>
      <c r="I21" s="196"/>
      <c r="J21" s="197"/>
    </row>
    <row r="23" spans="2:10" x14ac:dyDescent="0.25">
      <c r="B23" s="195" t="s">
        <v>94</v>
      </c>
      <c r="C23" s="196"/>
      <c r="D23" s="196"/>
      <c r="E23" s="196"/>
      <c r="F23" s="196"/>
      <c r="G23" s="196"/>
      <c r="H23" s="196"/>
      <c r="I23" s="196"/>
      <c r="J23" s="197"/>
    </row>
    <row r="25" spans="2:10" x14ac:dyDescent="0.25">
      <c r="B25" s="195" t="s">
        <v>124</v>
      </c>
      <c r="C25" s="196"/>
      <c r="D25" s="196"/>
      <c r="E25" s="196"/>
      <c r="F25" s="196"/>
      <c r="G25" s="196"/>
      <c r="H25" s="196"/>
      <c r="I25" s="196"/>
      <c r="J25" s="197"/>
    </row>
    <row r="27" spans="2:10" x14ac:dyDescent="0.25">
      <c r="B27" s="195" t="s">
        <v>95</v>
      </c>
      <c r="C27" s="196"/>
      <c r="D27" s="196"/>
      <c r="E27" s="196"/>
      <c r="F27" s="196"/>
      <c r="G27" s="196"/>
      <c r="H27" s="196"/>
      <c r="I27" s="196"/>
      <c r="J27" s="197"/>
    </row>
    <row r="29" spans="2:10" x14ac:dyDescent="0.25">
      <c r="B29" s="198"/>
      <c r="C29" s="198"/>
      <c r="D29" s="198"/>
      <c r="E29" s="198"/>
      <c r="F29" s="198"/>
      <c r="G29" s="198"/>
      <c r="H29" s="198"/>
      <c r="I29" s="198"/>
      <c r="J29" s="198"/>
    </row>
  </sheetData>
  <mergeCells count="8">
    <mergeCell ref="B25:J25"/>
    <mergeCell ref="B27:J27"/>
    <mergeCell ref="B29:J29"/>
    <mergeCell ref="B15:J15"/>
    <mergeCell ref="B17:J17"/>
    <mergeCell ref="B19:J19"/>
    <mergeCell ref="B21:J21"/>
    <mergeCell ref="B23:J23"/>
  </mergeCells>
  <hyperlinks>
    <hyperlink ref="B15" location="'Fiscalia Gral Est y Órg Central'!A1" display="Distribución por Sexo en Fiscalía General del Estado y Órganos Centrales" xr:uid="{00000000-0004-0000-0000-000000000000}"/>
    <hyperlink ref="B17" location="'Fiscalías Territoriales'!A1" display="Distribución por Sexo en Fiscalías Territoriales" xr:uid="{00000000-0004-0000-0000-000001000000}"/>
    <hyperlink ref="B19" location="'Distribución por Sexo'!A1" display="Distribución por Sexo en la Carrera Fiscal" xr:uid="{00000000-0004-0000-0000-000002000000}"/>
    <hyperlink ref="B21" location="'Antigüedad-Edad'!A1" display="Edad Media y Antigüedad de los miembros de la Carrera Fiscal" xr:uid="{00000000-0004-0000-0000-000003000000}"/>
    <hyperlink ref="B23" location="'Número de Fiscales - Población'!A1" display="Número de Fiscales por Comunidad Autónoma y por 100.000 habitantes" xr:uid="{00000000-0004-0000-0000-000005000000}"/>
    <hyperlink ref="B25" location="'Exceden Lic. materia concilició'!A1" display="Excedencias  y Licencias en materia  de conciliación. Distribución por Sexo" xr:uid="{00000000-0004-0000-0000-000007000000}"/>
    <hyperlink ref="B27" location="'Composic. Trib Calificadores'!A1" display="Composición de los Tribunales Calificadores " xr:uid="{00000000-0004-0000-0000-000008000000}"/>
    <hyperlink ref="B27:J27" location="'Composic. trib. calificador'!A1" display="Composición de los tribunales calificadores " xr:uid="{F8A81BBF-5C01-463B-8A32-AD2535D3699A}"/>
    <hyperlink ref="B15:J15" location="'Fiscalía Gral Est y órg central'!A1" display="Distribución mujeres/hombres en Fiscalía General del Estado y órganos centrales" xr:uid="{B3E8B8BB-C7A5-4B67-BCC8-568E16CA8EC5}"/>
    <hyperlink ref="B19:J19" location="'Mujeres y hombres'!A1" display="Distribución mujeres/hombres en la carrera fiscal" xr:uid="{F3D6A223-17E7-4AB1-AAFE-21CD497FEF22}"/>
    <hyperlink ref="B23:J23" location="'Número de fiscales-población'!A1" display="Número de fiscales por comunidad autónoma y por 100.000 habitantes" xr:uid="{98397C4A-AC13-438A-9606-21CEB319F655}"/>
    <hyperlink ref="B25:J25" location="'Exced. Lic. mat. conciliación'!A1" display="Excedencias y licencias en materia de conciliación " xr:uid="{9A181781-823C-45FF-9815-323B09A37011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67"/>
  <sheetViews>
    <sheetView showGridLines="0" workbookViewId="0"/>
  </sheetViews>
  <sheetFormatPr baseColWidth="10" defaultColWidth="11.5703125" defaultRowHeight="11.25" x14ac:dyDescent="0.15"/>
  <cols>
    <col min="1" max="1" width="7.42578125" style="6" customWidth="1"/>
    <col min="2" max="2" width="10.5703125" style="6" customWidth="1"/>
    <col min="3" max="3" width="34.28515625" style="6" customWidth="1"/>
    <col min="4" max="7" width="11.5703125" style="6"/>
    <col min="8" max="8" width="12" style="6" customWidth="1"/>
    <col min="9" max="9" width="34.28515625" style="6" customWidth="1"/>
    <col min="10" max="14" width="11.5703125" style="6"/>
    <col min="15" max="15" width="34.28515625" style="6" customWidth="1"/>
    <col min="16" max="20" width="11.5703125" style="6"/>
    <col min="21" max="21" width="63" style="6" bestFit="1" customWidth="1"/>
    <col min="22" max="24" width="11.5703125" style="6"/>
    <col min="25" max="25" width="11.5703125" style="6" customWidth="1"/>
    <col min="26" max="16384" width="11.5703125" style="6"/>
  </cols>
  <sheetData>
    <row r="1" spans="3:25" ht="15" customHeight="1" x14ac:dyDescent="0.15"/>
    <row r="2" spans="3:25" ht="15" customHeight="1" x14ac:dyDescent="0.15"/>
    <row r="3" spans="3:25" ht="15" customHeight="1" x14ac:dyDescent="0.15"/>
    <row r="4" spans="3:25" ht="15" customHeight="1" x14ac:dyDescent="0.15"/>
    <row r="5" spans="3:25" ht="15" customHeight="1" x14ac:dyDescent="0.15"/>
    <row r="6" spans="3:25" ht="15" customHeight="1" x14ac:dyDescent="0.15"/>
    <row r="7" spans="3:25" ht="15" customHeight="1" x14ac:dyDescent="0.15"/>
    <row r="8" spans="3:25" ht="15" customHeight="1" x14ac:dyDescent="0.15"/>
    <row r="9" spans="3:25" ht="15" customHeight="1" x14ac:dyDescent="0.15"/>
    <row r="10" spans="3:25" ht="15" customHeight="1" x14ac:dyDescent="0.3">
      <c r="C10" s="4"/>
    </row>
    <row r="11" spans="3:25" ht="15" customHeight="1" x14ac:dyDescent="0.15"/>
    <row r="12" spans="3:25" ht="15" customHeight="1" x14ac:dyDescent="0.15"/>
    <row r="13" spans="3:25" ht="15" customHeight="1" x14ac:dyDescent="0.15"/>
    <row r="14" spans="3:25" ht="15" customHeight="1" x14ac:dyDescent="0.15"/>
    <row r="15" spans="3:25" ht="15" customHeight="1" x14ac:dyDescent="0.15"/>
    <row r="16" spans="3:25" ht="15.75" customHeight="1" thickBot="1" x14ac:dyDescent="0.2">
      <c r="C16" s="74"/>
      <c r="D16" s="74"/>
      <c r="E16" s="74"/>
      <c r="F16" s="74"/>
      <c r="I16" s="74"/>
      <c r="J16" s="74"/>
      <c r="K16" s="74"/>
      <c r="L16" s="74"/>
      <c r="O16" s="74"/>
      <c r="P16" s="74"/>
      <c r="Q16" s="74"/>
      <c r="R16" s="74"/>
      <c r="U16" s="76"/>
      <c r="V16" s="76"/>
      <c r="W16" s="76"/>
      <c r="X16" s="76"/>
      <c r="Y16" s="76"/>
    </row>
    <row r="17" spans="2:26" ht="51" customHeight="1" thickBot="1" x14ac:dyDescent="0.2">
      <c r="B17" s="63"/>
      <c r="C17" s="199" t="s">
        <v>96</v>
      </c>
      <c r="D17" s="72" t="s">
        <v>26</v>
      </c>
      <c r="E17" s="73" t="s">
        <v>25</v>
      </c>
      <c r="F17" s="62" t="s">
        <v>17</v>
      </c>
      <c r="G17" s="7"/>
      <c r="H17" s="63"/>
      <c r="I17" s="199" t="s">
        <v>97</v>
      </c>
      <c r="J17" s="72" t="s">
        <v>26</v>
      </c>
      <c r="K17" s="73" t="s">
        <v>25</v>
      </c>
      <c r="L17" s="62" t="s">
        <v>17</v>
      </c>
      <c r="N17" s="63"/>
      <c r="O17" s="199" t="s">
        <v>103</v>
      </c>
      <c r="P17" s="72" t="s">
        <v>26</v>
      </c>
      <c r="Q17" s="73" t="s">
        <v>25</v>
      </c>
      <c r="R17" s="75" t="s">
        <v>17</v>
      </c>
      <c r="S17" s="61"/>
      <c r="T17" s="63"/>
      <c r="U17" s="199" t="s">
        <v>99</v>
      </c>
      <c r="V17" s="201" t="s">
        <v>53</v>
      </c>
      <c r="W17" s="202"/>
      <c r="X17" s="201" t="s">
        <v>0</v>
      </c>
      <c r="Y17" s="203"/>
      <c r="Z17" s="61"/>
    </row>
    <row r="18" spans="2:26" ht="25.5" customHeight="1" thickBot="1" x14ac:dyDescent="0.2">
      <c r="B18" s="63"/>
      <c r="C18" s="200"/>
      <c r="D18" s="59">
        <v>6</v>
      </c>
      <c r="E18" s="64">
        <v>7</v>
      </c>
      <c r="F18" s="59">
        <f>SUM(D18:E18)</f>
        <v>13</v>
      </c>
      <c r="G18" s="8"/>
      <c r="H18" s="63"/>
      <c r="I18" s="200"/>
      <c r="J18" s="59">
        <v>11</v>
      </c>
      <c r="K18" s="64">
        <v>6</v>
      </c>
      <c r="L18" s="59">
        <f>SUBTOTAL(9,J18:K18)</f>
        <v>17</v>
      </c>
      <c r="N18" s="63"/>
      <c r="O18" s="200"/>
      <c r="P18" s="59">
        <v>6</v>
      </c>
      <c r="Q18" s="64">
        <v>1</v>
      </c>
      <c r="R18" s="59">
        <f>SUBTOTAL(9,P18:Q18)</f>
        <v>7</v>
      </c>
      <c r="S18" s="61"/>
      <c r="T18" s="63"/>
      <c r="U18" s="200"/>
      <c r="V18" s="55" t="s">
        <v>26</v>
      </c>
      <c r="W18" s="57" t="s">
        <v>25</v>
      </c>
      <c r="X18" s="58" t="s">
        <v>26</v>
      </c>
      <c r="Y18" s="56" t="s">
        <v>25</v>
      </c>
    </row>
    <row r="19" spans="2:26" ht="24.95" customHeight="1" x14ac:dyDescent="0.15">
      <c r="D19" s="9"/>
      <c r="E19" s="9"/>
      <c r="F19" s="9"/>
      <c r="G19" s="8"/>
      <c r="J19" s="9"/>
      <c r="K19" s="9"/>
      <c r="L19" s="9"/>
      <c r="O19" s="60"/>
      <c r="P19" s="9"/>
      <c r="Q19" s="9"/>
      <c r="R19" s="9"/>
      <c r="T19" s="63"/>
      <c r="U19" s="66" t="s">
        <v>57</v>
      </c>
      <c r="V19" s="192">
        <f>D18</f>
        <v>6</v>
      </c>
      <c r="W19" s="153">
        <f>E18</f>
        <v>7</v>
      </c>
      <c r="X19" s="192">
        <v>65</v>
      </c>
      <c r="Y19" s="154">
        <v>59</v>
      </c>
    </row>
    <row r="20" spans="2:26" ht="24.95" customHeight="1" x14ac:dyDescent="0.15">
      <c r="D20" s="9"/>
      <c r="E20" s="9"/>
      <c r="F20" s="9"/>
      <c r="G20" s="8"/>
      <c r="J20" s="9"/>
      <c r="K20" s="9"/>
      <c r="L20" s="9"/>
      <c r="P20" s="9"/>
      <c r="Q20" s="9"/>
      <c r="R20" s="9"/>
      <c r="T20" s="63"/>
      <c r="U20" s="67" t="s">
        <v>54</v>
      </c>
      <c r="V20" s="193">
        <f>J18</f>
        <v>11</v>
      </c>
      <c r="W20" s="155">
        <f>K18</f>
        <v>6</v>
      </c>
      <c r="X20" s="193">
        <v>65</v>
      </c>
      <c r="Y20" s="156">
        <v>65.5</v>
      </c>
    </row>
    <row r="21" spans="2:26" ht="29.25" customHeight="1" thickBot="1" x14ac:dyDescent="0.2">
      <c r="T21" s="63"/>
      <c r="U21" s="68" t="s">
        <v>102</v>
      </c>
      <c r="V21" s="194">
        <f>P18</f>
        <v>6</v>
      </c>
      <c r="W21" s="157">
        <f>Q18</f>
        <v>1</v>
      </c>
      <c r="X21" s="194">
        <v>63</v>
      </c>
      <c r="Y21" s="158">
        <v>61</v>
      </c>
    </row>
    <row r="22" spans="2:26" ht="24.95" customHeight="1" thickBot="1" x14ac:dyDescent="0.2">
      <c r="T22" s="63"/>
      <c r="U22" s="69" t="s">
        <v>17</v>
      </c>
      <c r="V22" s="159">
        <f>SUM(V19:V21)</f>
        <v>23</v>
      </c>
      <c r="W22" s="160">
        <f>SUM(W19:W21)</f>
        <v>14</v>
      </c>
      <c r="X22" s="159">
        <v>64.3</v>
      </c>
      <c r="Y22" s="161">
        <v>62</v>
      </c>
    </row>
    <row r="67" spans="2:2" x14ac:dyDescent="0.15">
      <c r="B67" s="49" t="s">
        <v>43</v>
      </c>
    </row>
  </sheetData>
  <mergeCells count="6">
    <mergeCell ref="C17:C18"/>
    <mergeCell ref="V17:W17"/>
    <mergeCell ref="X17:Y17"/>
    <mergeCell ref="U17:U18"/>
    <mergeCell ref="O17:O18"/>
    <mergeCell ref="I17:I18"/>
  </mergeCells>
  <pageMargins left="0.7" right="0.7" top="0.75" bottom="0.75" header="0.3" footer="0.3"/>
  <pageSetup paperSize="9" scale="97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Y34"/>
  <sheetViews>
    <sheetView showGridLines="0" workbookViewId="0"/>
  </sheetViews>
  <sheetFormatPr baseColWidth="10" defaultRowHeight="14.25" x14ac:dyDescent="0.2"/>
  <cols>
    <col min="1" max="1" width="11" style="3" customWidth="1"/>
    <col min="2" max="2" width="34.28515625" style="3" customWidth="1"/>
    <col min="3" max="5" width="11.42578125" style="3"/>
    <col min="6" max="7" width="11.42578125" style="3" customWidth="1"/>
    <col min="8" max="8" width="34.28515625" style="3" customWidth="1"/>
    <col min="9" max="13" width="11.42578125" style="3"/>
    <col min="14" max="14" width="33.28515625" style="3" customWidth="1"/>
    <col min="15" max="19" width="11.42578125" style="3"/>
    <col min="20" max="20" width="34.28515625" style="3" customWidth="1"/>
    <col min="21" max="23" width="11.42578125" style="3"/>
    <col min="24" max="24" width="10.7109375" style="3" customWidth="1"/>
    <col min="25" max="25" width="29.42578125" style="3" customWidth="1"/>
    <col min="26" max="16384" width="11.42578125" style="3"/>
  </cols>
  <sheetData>
    <row r="9" spans="2:25" ht="15" customHeight="1" x14ac:dyDescent="0.2"/>
    <row r="10" spans="2:25" ht="15" customHeight="1" x14ac:dyDescent="0.2"/>
    <row r="11" spans="2:25" ht="15" customHeight="1" x14ac:dyDescent="0.2"/>
    <row r="12" spans="2:25" ht="15" customHeight="1" x14ac:dyDescent="0.2"/>
    <row r="13" spans="2:25" ht="15" customHeight="1" x14ac:dyDescent="0.2"/>
    <row r="14" spans="2:25" ht="15" customHeight="1" x14ac:dyDescent="0.2"/>
    <row r="15" spans="2:25" ht="17.25" customHeight="1" thickBot="1" x14ac:dyDescent="0.25">
      <c r="H15" s="79"/>
      <c r="I15" s="79"/>
      <c r="J15" s="79"/>
      <c r="K15" s="79"/>
      <c r="N15" s="79"/>
      <c r="O15" s="79"/>
      <c r="P15" s="79"/>
      <c r="Q15" s="79"/>
    </row>
    <row r="16" spans="2:25" ht="51" customHeight="1" thickBot="1" x14ac:dyDescent="0.25">
      <c r="B16" s="199" t="s">
        <v>101</v>
      </c>
      <c r="C16" s="77" t="s">
        <v>26</v>
      </c>
      <c r="D16" s="78" t="s">
        <v>25</v>
      </c>
      <c r="E16" s="75" t="s">
        <v>27</v>
      </c>
      <c r="F16" s="10"/>
      <c r="G16" s="80"/>
      <c r="H16" s="199" t="s">
        <v>59</v>
      </c>
      <c r="I16" s="72" t="s">
        <v>26</v>
      </c>
      <c r="J16" s="73" t="s">
        <v>25</v>
      </c>
      <c r="K16" s="75" t="s">
        <v>17</v>
      </c>
      <c r="M16" s="80"/>
      <c r="N16" s="199" t="s">
        <v>58</v>
      </c>
      <c r="O16" s="72" t="s">
        <v>26</v>
      </c>
      <c r="P16" s="73" t="s">
        <v>25</v>
      </c>
      <c r="Q16" s="75" t="s">
        <v>17</v>
      </c>
      <c r="S16" s="80"/>
      <c r="T16" s="199" t="s">
        <v>60</v>
      </c>
      <c r="U16" s="77" t="s">
        <v>26</v>
      </c>
      <c r="V16" s="78" t="s">
        <v>25</v>
      </c>
      <c r="W16" s="75" t="s">
        <v>17</v>
      </c>
      <c r="X16" s="11"/>
      <c r="Y16" s="204" t="s">
        <v>32</v>
      </c>
    </row>
    <row r="17" spans="2:25" ht="25.5" customHeight="1" thickBot="1" x14ac:dyDescent="0.25">
      <c r="B17" s="200"/>
      <c r="C17" s="59">
        <v>9</v>
      </c>
      <c r="D17" s="64">
        <v>8</v>
      </c>
      <c r="E17" s="59">
        <f>SUM(C17:D17)</f>
        <v>17</v>
      </c>
      <c r="F17" s="12"/>
      <c r="G17" s="80"/>
      <c r="H17" s="200"/>
      <c r="I17" s="59">
        <v>25</v>
      </c>
      <c r="J17" s="64">
        <v>19</v>
      </c>
      <c r="K17" s="59">
        <f>SUM(I17:J17)</f>
        <v>44</v>
      </c>
      <c r="M17" s="80"/>
      <c r="N17" s="200"/>
      <c r="O17" s="59">
        <v>11</v>
      </c>
      <c r="P17" s="64">
        <v>14</v>
      </c>
      <c r="Q17" s="59">
        <f>SUM(O17:P17)</f>
        <v>25</v>
      </c>
      <c r="S17" s="80"/>
      <c r="T17" s="200"/>
      <c r="U17" s="59">
        <v>7</v>
      </c>
      <c r="V17" s="64">
        <v>3</v>
      </c>
      <c r="W17" s="59">
        <f>SUM(U17:V17)</f>
        <v>10</v>
      </c>
      <c r="Y17" s="205"/>
    </row>
    <row r="18" spans="2:25" ht="15" thickBot="1" x14ac:dyDescent="0.25">
      <c r="Y18" s="70" t="s">
        <v>8</v>
      </c>
    </row>
    <row r="19" spans="2:25" ht="17.25" customHeight="1" thickBot="1" x14ac:dyDescent="0.25">
      <c r="Y19" s="71" t="s">
        <v>28</v>
      </c>
    </row>
    <row r="20" spans="2:25" ht="15" thickBot="1" x14ac:dyDescent="0.25">
      <c r="Y20" s="71" t="s">
        <v>29</v>
      </c>
    </row>
    <row r="21" spans="2:25" ht="15" thickBot="1" x14ac:dyDescent="0.25">
      <c r="Y21" s="70" t="s">
        <v>30</v>
      </c>
    </row>
    <row r="22" spans="2:25" ht="15" thickBot="1" x14ac:dyDescent="0.25">
      <c r="Y22" s="71" t="s">
        <v>55</v>
      </c>
    </row>
    <row r="23" spans="2:25" ht="15" thickBot="1" x14ac:dyDescent="0.25">
      <c r="Y23" s="71" t="s">
        <v>31</v>
      </c>
    </row>
    <row r="24" spans="2:25" ht="15" thickBot="1" x14ac:dyDescent="0.25">
      <c r="Y24" s="70" t="s">
        <v>9</v>
      </c>
    </row>
    <row r="25" spans="2:25" ht="15" thickBot="1" x14ac:dyDescent="0.25">
      <c r="Y25" s="71" t="s">
        <v>56</v>
      </c>
    </row>
    <row r="26" spans="2:25" ht="15" thickBot="1" x14ac:dyDescent="0.25">
      <c r="Y26" s="71" t="s">
        <v>87</v>
      </c>
    </row>
    <row r="27" spans="2:25" ht="15" thickBot="1" x14ac:dyDescent="0.25">
      <c r="Y27" s="70" t="s">
        <v>61</v>
      </c>
    </row>
    <row r="34" ht="35.450000000000003" customHeight="1" x14ac:dyDescent="0.2"/>
  </sheetData>
  <mergeCells count="5">
    <mergeCell ref="Y16:Y17"/>
    <mergeCell ref="B16:B17"/>
    <mergeCell ref="H16:H17"/>
    <mergeCell ref="N16:N17"/>
    <mergeCell ref="T16:T17"/>
  </mergeCells>
  <pageMargins left="0.7" right="0.7" top="0.75" bottom="0.75" header="0.3" footer="0.3"/>
  <pageSetup paperSize="9" scale="91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BJ68"/>
  <sheetViews>
    <sheetView showGridLines="0" zoomScaleNormal="100" workbookViewId="0"/>
  </sheetViews>
  <sheetFormatPr baseColWidth="10" defaultRowHeight="15" x14ac:dyDescent="0.25"/>
  <cols>
    <col min="1" max="1" width="11.42578125" style="3"/>
    <col min="2" max="2" width="10.85546875" style="3" customWidth="1"/>
    <col min="3" max="3" width="32" style="3" customWidth="1"/>
    <col min="4" max="6" width="11.42578125" style="3"/>
    <col min="7" max="7" width="11.42578125" style="3" customWidth="1"/>
    <col min="8" max="8" width="11.42578125" style="3"/>
    <col min="9" max="9" width="13.7109375" style="3" customWidth="1"/>
    <col min="10" max="10" width="13.7109375" customWidth="1"/>
    <col min="11" max="11" width="13" style="3" customWidth="1"/>
    <col min="12" max="12" width="16.28515625" style="3" customWidth="1"/>
    <col min="13" max="13" width="0.5703125" style="3" customWidth="1"/>
    <col min="14" max="17" width="11" style="3" customWidth="1"/>
    <col min="18" max="18" width="11" customWidth="1"/>
    <col min="19" max="19" width="11.28515625" style="3" customWidth="1"/>
    <col min="20" max="20" width="14" style="3" customWidth="1"/>
    <col min="21" max="21" width="12.5703125" style="3" customWidth="1"/>
    <col min="22" max="24" width="11" style="3" customWidth="1"/>
    <col min="25" max="25" width="11" customWidth="1"/>
    <col min="26" max="26" width="11" style="3" customWidth="1"/>
    <col min="27" max="27" width="15.28515625" style="3" customWidth="1"/>
    <col min="28" max="28" width="13.140625" style="3" customWidth="1"/>
    <col min="29" max="29" width="11" style="3" customWidth="1"/>
    <col min="30" max="30" width="11.5703125" style="3" customWidth="1"/>
    <col min="31" max="33" width="11" style="3" customWidth="1"/>
    <col min="34" max="34" width="33.42578125" style="3" customWidth="1"/>
    <col min="35" max="36" width="10.7109375" style="3" customWidth="1"/>
    <col min="37" max="39" width="11.42578125" style="3"/>
    <col min="40" max="40" width="32.7109375" style="3" customWidth="1"/>
    <col min="41" max="45" width="11.42578125" style="3"/>
    <col min="46" max="46" width="33.28515625" style="3" customWidth="1"/>
    <col min="47" max="47" width="9.28515625" style="3" customWidth="1"/>
    <col min="48" max="48" width="8.140625" style="3" customWidth="1"/>
    <col min="49" max="49" width="9.140625" style="3" customWidth="1"/>
    <col min="50" max="50" width="7" style="3" customWidth="1"/>
    <col min="51" max="51" width="8" style="3" customWidth="1"/>
    <col min="52" max="52" width="8.28515625" style="3" customWidth="1"/>
    <col min="53" max="53" width="7" style="3" customWidth="1"/>
    <col min="54" max="54" width="8.140625" style="3" customWidth="1"/>
    <col min="55" max="61" width="11.42578125" style="3"/>
    <col min="62" max="62" width="3.140625" style="3" customWidth="1"/>
    <col min="63" max="63" width="5.85546875" style="3" customWidth="1"/>
    <col min="64" max="16384" width="11.42578125" style="3"/>
  </cols>
  <sheetData>
    <row r="15" spans="2:62" ht="15.75" thickBot="1" x14ac:dyDescent="0.3"/>
    <row r="16" spans="2:62" ht="15.75" customHeight="1" x14ac:dyDescent="0.25">
      <c r="B16" s="213" t="s">
        <v>81</v>
      </c>
      <c r="C16" s="213"/>
      <c r="D16" s="213"/>
      <c r="E16" s="213"/>
      <c r="F16" s="213"/>
      <c r="G16" s="213"/>
      <c r="H16" s="213"/>
      <c r="I16" s="213"/>
      <c r="K16" s="213" t="s">
        <v>80</v>
      </c>
      <c r="L16" s="213"/>
      <c r="M16" s="213"/>
      <c r="N16" s="213"/>
      <c r="O16" s="213"/>
      <c r="P16" s="213"/>
      <c r="Q16" s="213"/>
      <c r="S16" s="213" t="s">
        <v>72</v>
      </c>
      <c r="T16" s="213"/>
      <c r="U16" s="213"/>
      <c r="V16" s="213"/>
      <c r="W16" s="213"/>
      <c r="X16" s="213"/>
      <c r="Z16" s="213" t="s">
        <v>78</v>
      </c>
      <c r="AA16" s="213"/>
      <c r="AB16" s="213"/>
      <c r="AC16" s="213"/>
      <c r="AD16" s="213"/>
      <c r="AE16" s="213"/>
      <c r="AG16" s="213" t="s">
        <v>79</v>
      </c>
      <c r="AH16" s="213"/>
      <c r="AI16" s="213"/>
      <c r="AJ16" s="213"/>
      <c r="AK16" s="213"/>
      <c r="AM16" s="213" t="s">
        <v>82</v>
      </c>
      <c r="AN16" s="213"/>
      <c r="AO16" s="213"/>
      <c r="AP16" s="213"/>
      <c r="AQ16" s="213"/>
      <c r="AS16" s="213" t="s">
        <v>85</v>
      </c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J16"/>
    </row>
    <row r="17" spans="1:55" ht="38.25" customHeight="1" thickBot="1" x14ac:dyDescent="0.3">
      <c r="B17" s="214"/>
      <c r="C17" s="214"/>
      <c r="D17" s="214"/>
      <c r="E17" s="214"/>
      <c r="F17" s="214"/>
      <c r="G17" s="214"/>
      <c r="H17" s="214"/>
      <c r="I17" s="214"/>
      <c r="K17" s="214"/>
      <c r="L17" s="214"/>
      <c r="M17" s="214"/>
      <c r="N17" s="214"/>
      <c r="O17" s="214"/>
      <c r="P17" s="214"/>
      <c r="Q17" s="214"/>
      <c r="S17" s="214"/>
      <c r="T17" s="214"/>
      <c r="U17" s="214"/>
      <c r="V17" s="214"/>
      <c r="W17" s="214"/>
      <c r="X17" s="214"/>
      <c r="Z17" s="214"/>
      <c r="AA17" s="214"/>
      <c r="AB17" s="214"/>
      <c r="AC17" s="214"/>
      <c r="AD17" s="214"/>
      <c r="AE17" s="214"/>
      <c r="AG17" s="214"/>
      <c r="AH17" s="214"/>
      <c r="AI17" s="214"/>
      <c r="AJ17" s="214"/>
      <c r="AK17" s="214"/>
      <c r="AM17" s="214"/>
      <c r="AN17" s="214"/>
      <c r="AO17" s="214"/>
      <c r="AP17" s="214"/>
      <c r="AQ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</row>
    <row r="18" spans="1:55" ht="16.5" customHeight="1" x14ac:dyDescent="0.25">
      <c r="C18" s="215"/>
      <c r="D18" s="216"/>
      <c r="E18" s="216"/>
      <c r="F18" s="13"/>
      <c r="G18" s="13"/>
      <c r="H18" s="13"/>
      <c r="I18" s="13"/>
      <c r="K18" s="13"/>
      <c r="L18" s="215"/>
      <c r="M18" s="216"/>
      <c r="N18" s="216"/>
      <c r="O18" s="216"/>
      <c r="T18" s="215"/>
      <c r="U18" s="215"/>
      <c r="V18" s="216"/>
      <c r="W18" s="13"/>
      <c r="X18" s="13"/>
      <c r="AA18" s="215"/>
      <c r="AB18" s="215"/>
      <c r="AC18" s="216"/>
      <c r="AD18" s="13"/>
      <c r="AE18" s="13"/>
      <c r="AF18" s="13"/>
      <c r="AG18" s="13"/>
      <c r="AJ18" s="14"/>
      <c r="AN18" s="215"/>
      <c r="AO18" s="216"/>
      <c r="AP18" s="216"/>
      <c r="AT18" s="215"/>
      <c r="AU18" s="216"/>
      <c r="AV18" s="216"/>
      <c r="AW18" s="216"/>
      <c r="AX18" s="216"/>
      <c r="AY18" s="216"/>
      <c r="AZ18" s="216"/>
      <c r="BA18" s="216"/>
      <c r="BB18" s="216"/>
    </row>
    <row r="19" spans="1:55" ht="15.75" thickBot="1" x14ac:dyDescent="0.3">
      <c r="C19" s="110"/>
      <c r="D19" s="110"/>
      <c r="E19" s="79"/>
      <c r="F19" s="79"/>
      <c r="G19" s="79"/>
      <c r="H19" s="79"/>
      <c r="L19" s="14"/>
      <c r="M19" s="14"/>
      <c r="T19" s="14"/>
      <c r="U19" s="14"/>
      <c r="V19" s="14"/>
      <c r="W19" s="14"/>
      <c r="X19" s="14"/>
      <c r="AA19" s="14"/>
      <c r="AB19" s="14"/>
      <c r="AC19" s="14"/>
      <c r="AD19" s="14"/>
      <c r="AE19" s="14"/>
      <c r="AF19" s="14"/>
      <c r="AG19" s="14"/>
      <c r="AN19" s="14"/>
      <c r="AO19" s="14"/>
    </row>
    <row r="20" spans="1:55" ht="45.75" thickBot="1" x14ac:dyDescent="0.3">
      <c r="B20" s="80"/>
      <c r="C20" s="106" t="s">
        <v>84</v>
      </c>
      <c r="D20" s="107" t="s">
        <v>16</v>
      </c>
      <c r="E20" s="108" t="s">
        <v>15</v>
      </c>
      <c r="F20" s="108" t="s">
        <v>17</v>
      </c>
      <c r="G20" s="107" t="s">
        <v>23</v>
      </c>
      <c r="H20" s="109" t="s">
        <v>40</v>
      </c>
      <c r="I20" s="15"/>
      <c r="K20" s="111"/>
      <c r="L20" s="151" t="s">
        <v>12</v>
      </c>
      <c r="M20" s="150" t="s">
        <v>16</v>
      </c>
      <c r="N20" s="149" t="s">
        <v>15</v>
      </c>
      <c r="O20" s="23" t="s">
        <v>16</v>
      </c>
      <c r="P20" s="120" t="s">
        <v>17</v>
      </c>
      <c r="S20" s="80"/>
      <c r="T20" s="97" t="s">
        <v>12</v>
      </c>
      <c r="U20" s="23" t="s">
        <v>18</v>
      </c>
      <c r="V20" s="23" t="s">
        <v>16</v>
      </c>
      <c r="W20" s="86" t="s">
        <v>24</v>
      </c>
      <c r="X20"/>
      <c r="Z20" s="80"/>
      <c r="AA20" s="97" t="s">
        <v>12</v>
      </c>
      <c r="AB20" s="23" t="s">
        <v>18</v>
      </c>
      <c r="AC20" s="23" t="s">
        <v>15</v>
      </c>
      <c r="AD20" s="86" t="s">
        <v>24</v>
      </c>
      <c r="AE20" s="15"/>
      <c r="AF20" s="15"/>
      <c r="AG20" s="111"/>
      <c r="AH20" s="127" t="s">
        <v>84</v>
      </c>
      <c r="AI20" s="102" t="s">
        <v>16</v>
      </c>
      <c r="AJ20" s="86" t="s">
        <v>15</v>
      </c>
      <c r="AK20"/>
      <c r="AL20"/>
      <c r="AM20" s="80"/>
      <c r="AN20" s="97" t="s">
        <v>84</v>
      </c>
      <c r="AO20" s="23" t="s">
        <v>16</v>
      </c>
      <c r="AP20" s="86" t="s">
        <v>15</v>
      </c>
      <c r="AS20" s="80"/>
      <c r="AT20" s="212" t="s">
        <v>84</v>
      </c>
      <c r="AU20" s="210" t="s">
        <v>98</v>
      </c>
      <c r="AV20" s="210"/>
      <c r="AW20" s="210" t="s">
        <v>100</v>
      </c>
      <c r="AX20" s="210"/>
      <c r="AY20" s="210" t="s">
        <v>33</v>
      </c>
      <c r="AZ20" s="210"/>
      <c r="BA20" s="210" t="s">
        <v>125</v>
      </c>
      <c r="BB20" s="211"/>
    </row>
    <row r="21" spans="1:55" ht="15" customHeight="1" thickBot="1" x14ac:dyDescent="0.3">
      <c r="A21" s="16"/>
      <c r="B21" s="98"/>
      <c r="C21" s="99" t="s">
        <v>83</v>
      </c>
      <c r="D21" s="118">
        <v>92</v>
      </c>
      <c r="E21" s="140">
        <v>113</v>
      </c>
      <c r="F21" s="89">
        <f>SUM(D21:E21)</f>
        <v>205</v>
      </c>
      <c r="G21" s="144">
        <f>D21/$F21</f>
        <v>0.44878048780487806</v>
      </c>
      <c r="H21" s="143">
        <f>E21/$F21</f>
        <v>0.551219512195122</v>
      </c>
      <c r="I21" s="18"/>
      <c r="K21" s="112"/>
      <c r="L21" s="113" t="s">
        <v>62</v>
      </c>
      <c r="M21" s="115">
        <f t="shared" ref="M21:M29" si="0">-O21</f>
        <v>-99</v>
      </c>
      <c r="N21" s="85">
        <v>29</v>
      </c>
      <c r="O21" s="118">
        <v>99</v>
      </c>
      <c r="P21" s="104">
        <f>SUM(N21:O21)</f>
        <v>128</v>
      </c>
      <c r="S21" s="80"/>
      <c r="T21" s="99" t="s">
        <v>73</v>
      </c>
      <c r="U21" s="121">
        <f t="shared" ref="U21:U27" si="1">V21/W21</f>
        <v>0.7734375</v>
      </c>
      <c r="V21" s="124">
        <f>O21</f>
        <v>99</v>
      </c>
      <c r="W21" s="89">
        <f>V21+N21</f>
        <v>128</v>
      </c>
      <c r="X21" s="18"/>
      <c r="Z21" s="80"/>
      <c r="AA21" s="99" t="s">
        <v>73</v>
      </c>
      <c r="AB21" s="121">
        <f t="shared" ref="AB21:AB27" si="2">AC21/AD21</f>
        <v>0.2265625</v>
      </c>
      <c r="AC21" s="124">
        <f>N21</f>
        <v>29</v>
      </c>
      <c r="AD21" s="126">
        <f t="shared" ref="AD21:AD26" si="3">W21</f>
        <v>128</v>
      </c>
      <c r="AE21" s="18"/>
      <c r="AF21" s="18"/>
      <c r="AG21" s="112"/>
      <c r="AH21" s="100" t="s">
        <v>83</v>
      </c>
      <c r="AI21" s="128">
        <v>29.58</v>
      </c>
      <c r="AJ21" s="129">
        <v>32.93</v>
      </c>
      <c r="AM21" s="80"/>
      <c r="AN21" s="82" t="s">
        <v>83</v>
      </c>
      <c r="AO21" s="131">
        <v>57</v>
      </c>
      <c r="AP21" s="132">
        <v>60</v>
      </c>
      <c r="AS21" s="80"/>
      <c r="AT21" s="212"/>
      <c r="AU21" s="152" t="s">
        <v>16</v>
      </c>
      <c r="AV21" s="152" t="s">
        <v>15</v>
      </c>
      <c r="AW21" s="152" t="s">
        <v>16</v>
      </c>
      <c r="AX21" s="152" t="s">
        <v>15</v>
      </c>
      <c r="AY21" s="152" t="s">
        <v>16</v>
      </c>
      <c r="AZ21" s="152" t="s">
        <v>15</v>
      </c>
      <c r="BA21" s="152" t="s">
        <v>16</v>
      </c>
      <c r="BB21" s="152" t="s">
        <v>15</v>
      </c>
    </row>
    <row r="22" spans="1:55" ht="15.75" thickBot="1" x14ac:dyDescent="0.3">
      <c r="A22" s="16"/>
      <c r="B22" s="98"/>
      <c r="C22" s="100" t="s">
        <v>1</v>
      </c>
      <c r="D22" s="119">
        <v>321</v>
      </c>
      <c r="E22" s="141">
        <v>184</v>
      </c>
      <c r="F22" s="126">
        <f t="shared" ref="F22:F38" si="4">SUM(D22:E22)</f>
        <v>505</v>
      </c>
      <c r="G22" s="145">
        <f t="shared" ref="G22:G39" si="5">D22/F22</f>
        <v>0.63564356435643565</v>
      </c>
      <c r="H22" s="143">
        <f t="shared" ref="H22:H39" si="6">E22/$F22</f>
        <v>0.36435643564356435</v>
      </c>
      <c r="I22" s="18"/>
      <c r="K22" s="112"/>
      <c r="L22" s="114" t="s">
        <v>63</v>
      </c>
      <c r="M22" s="115">
        <f t="shared" si="0"/>
        <v>-235</v>
      </c>
      <c r="N22" s="85">
        <v>81</v>
      </c>
      <c r="O22" s="119">
        <v>235</v>
      </c>
      <c r="P22" s="104">
        <f t="shared" ref="P22:P29" si="7">SUM(N22:O22)</f>
        <v>316</v>
      </c>
      <c r="S22" s="80"/>
      <c r="T22" s="100" t="s">
        <v>74</v>
      </c>
      <c r="U22" s="122">
        <f t="shared" si="1"/>
        <v>0.76232394366197187</v>
      </c>
      <c r="V22" s="104">
        <f>O22+O23</f>
        <v>433</v>
      </c>
      <c r="W22" s="89">
        <f>V22+N22+N23</f>
        <v>568</v>
      </c>
      <c r="X22" s="18"/>
      <c r="Z22" s="80"/>
      <c r="AA22" s="100" t="s">
        <v>74</v>
      </c>
      <c r="AB22" s="122">
        <f t="shared" si="2"/>
        <v>0.23767605633802816</v>
      </c>
      <c r="AC22" s="104">
        <f>N22+N23</f>
        <v>135</v>
      </c>
      <c r="AD22" s="89">
        <f t="shared" si="3"/>
        <v>568</v>
      </c>
      <c r="AE22" s="18"/>
      <c r="AF22" s="18"/>
      <c r="AG22" s="112"/>
      <c r="AH22" s="100" t="s">
        <v>1</v>
      </c>
      <c r="AI22" s="128">
        <v>15.42</v>
      </c>
      <c r="AJ22" s="130">
        <v>23.83</v>
      </c>
      <c r="AM22" s="80"/>
      <c r="AN22" s="83" t="s">
        <v>1</v>
      </c>
      <c r="AO22" s="131">
        <v>45</v>
      </c>
      <c r="AP22" s="132">
        <v>53</v>
      </c>
      <c r="AS22" s="80"/>
      <c r="AT22" s="82" t="s">
        <v>83</v>
      </c>
      <c r="AU22" s="90">
        <v>14</v>
      </c>
      <c r="AV22" s="88">
        <v>23</v>
      </c>
      <c r="AW22" s="90"/>
      <c r="AX22" s="88"/>
      <c r="AY22" s="90"/>
      <c r="AZ22" s="88"/>
      <c r="BA22" s="90"/>
      <c r="BB22" s="88"/>
    </row>
    <row r="23" spans="1:55" ht="15.75" thickBot="1" x14ac:dyDescent="0.3">
      <c r="A23" s="16"/>
      <c r="B23" s="98"/>
      <c r="C23" s="100" t="s">
        <v>2</v>
      </c>
      <c r="D23" s="119">
        <v>44</v>
      </c>
      <c r="E23" s="141">
        <v>20</v>
      </c>
      <c r="F23" s="126">
        <f t="shared" si="4"/>
        <v>64</v>
      </c>
      <c r="G23" s="145">
        <f t="shared" si="5"/>
        <v>0.6875</v>
      </c>
      <c r="H23" s="143">
        <f t="shared" si="6"/>
        <v>0.3125</v>
      </c>
      <c r="I23" s="18"/>
      <c r="K23" s="112"/>
      <c r="L23" s="114" t="s">
        <v>64</v>
      </c>
      <c r="M23" s="115">
        <f t="shared" si="0"/>
        <v>-198</v>
      </c>
      <c r="N23" s="85">
        <v>54</v>
      </c>
      <c r="O23" s="119">
        <v>198</v>
      </c>
      <c r="P23" s="104">
        <f t="shared" si="7"/>
        <v>252</v>
      </c>
      <c r="Q23" s="17"/>
      <c r="S23" s="80"/>
      <c r="T23" s="100" t="s">
        <v>75</v>
      </c>
      <c r="U23" s="122">
        <f t="shared" si="1"/>
        <v>0.74380165289256195</v>
      </c>
      <c r="V23" s="104">
        <f>O24+O25</f>
        <v>630</v>
      </c>
      <c r="W23" s="89">
        <f>V23+N24+N25</f>
        <v>847</v>
      </c>
      <c r="X23" s="18"/>
      <c r="Z23" s="80"/>
      <c r="AA23" s="100" t="s">
        <v>75</v>
      </c>
      <c r="AB23" s="122">
        <f t="shared" si="2"/>
        <v>0.256198347107438</v>
      </c>
      <c r="AC23" s="104">
        <f>N24+N25</f>
        <v>217</v>
      </c>
      <c r="AD23" s="89">
        <f t="shared" si="3"/>
        <v>847</v>
      </c>
      <c r="AE23" s="18"/>
      <c r="AF23" s="18"/>
      <c r="AG23" s="112"/>
      <c r="AH23" s="100" t="s">
        <v>2</v>
      </c>
      <c r="AI23" s="128">
        <v>24.5</v>
      </c>
      <c r="AJ23" s="130">
        <v>26.83</v>
      </c>
      <c r="AM23" s="80"/>
      <c r="AN23" s="83" t="s">
        <v>2</v>
      </c>
      <c r="AO23" s="131">
        <v>52</v>
      </c>
      <c r="AP23" s="132">
        <v>58</v>
      </c>
      <c r="AS23" s="80"/>
      <c r="AT23" s="83" t="s">
        <v>1</v>
      </c>
      <c r="AU23" s="91"/>
      <c r="AV23" s="89"/>
      <c r="AW23" s="91">
        <v>1</v>
      </c>
      <c r="AX23" s="89"/>
      <c r="AY23" s="91">
        <v>1</v>
      </c>
      <c r="AZ23" s="89">
        <v>7</v>
      </c>
      <c r="BA23" s="91">
        <v>3</v>
      </c>
      <c r="BB23" s="89">
        <v>3</v>
      </c>
    </row>
    <row r="24" spans="1:55" ht="15.75" thickBot="1" x14ac:dyDescent="0.3">
      <c r="A24" s="16"/>
      <c r="B24" s="98"/>
      <c r="C24" s="100" t="s">
        <v>86</v>
      </c>
      <c r="D24" s="119">
        <v>32</v>
      </c>
      <c r="E24" s="141">
        <v>19</v>
      </c>
      <c r="F24" s="126">
        <f t="shared" si="4"/>
        <v>51</v>
      </c>
      <c r="G24" s="145">
        <f t="shared" si="5"/>
        <v>0.62745098039215685</v>
      </c>
      <c r="H24" s="143">
        <f t="shared" si="6"/>
        <v>0.37254901960784315</v>
      </c>
      <c r="I24" s="18"/>
      <c r="K24" s="112"/>
      <c r="L24" s="114" t="s">
        <v>65</v>
      </c>
      <c r="M24" s="115">
        <f t="shared" si="0"/>
        <v>-280</v>
      </c>
      <c r="N24" s="85">
        <v>86</v>
      </c>
      <c r="O24" s="119">
        <v>280</v>
      </c>
      <c r="P24" s="104">
        <f t="shared" si="7"/>
        <v>366</v>
      </c>
      <c r="S24" s="80"/>
      <c r="T24" s="100" t="s">
        <v>76</v>
      </c>
      <c r="U24" s="122">
        <f t="shared" si="1"/>
        <v>0.63662374821173107</v>
      </c>
      <c r="V24" s="104">
        <f>O26+O27</f>
        <v>445</v>
      </c>
      <c r="W24" s="89">
        <f>V24+N26+N27</f>
        <v>699</v>
      </c>
      <c r="X24" s="18"/>
      <c r="Z24" s="80"/>
      <c r="AA24" s="100" t="s">
        <v>76</v>
      </c>
      <c r="AB24" s="122">
        <f t="shared" si="2"/>
        <v>0.36337625178826893</v>
      </c>
      <c r="AC24" s="104">
        <f>N26+N27</f>
        <v>254</v>
      </c>
      <c r="AD24" s="89">
        <f t="shared" si="3"/>
        <v>699</v>
      </c>
      <c r="AE24" s="18"/>
      <c r="AF24" s="18"/>
      <c r="AG24" s="112"/>
      <c r="AH24" s="100" t="s">
        <v>86</v>
      </c>
      <c r="AI24" s="128">
        <v>26.58</v>
      </c>
      <c r="AJ24" s="130">
        <v>25.17</v>
      </c>
      <c r="AM24" s="80"/>
      <c r="AN24" s="83" t="s">
        <v>86</v>
      </c>
      <c r="AO24" s="131">
        <v>55</v>
      </c>
      <c r="AP24" s="132">
        <v>55</v>
      </c>
      <c r="AS24" s="80"/>
      <c r="AT24" s="83" t="s">
        <v>2</v>
      </c>
      <c r="AU24" s="91"/>
      <c r="AV24" s="89"/>
      <c r="AW24" s="91">
        <v>1</v>
      </c>
      <c r="AX24" s="89"/>
      <c r="AY24" s="91">
        <v>1</v>
      </c>
      <c r="AZ24" s="89">
        <v>2</v>
      </c>
      <c r="BA24" s="91"/>
      <c r="BB24" s="89"/>
    </row>
    <row r="25" spans="1:55" ht="15.75" thickBot="1" x14ac:dyDescent="0.3">
      <c r="A25" s="16"/>
      <c r="B25" s="98"/>
      <c r="C25" s="100" t="s">
        <v>87</v>
      </c>
      <c r="D25" s="119">
        <v>50</v>
      </c>
      <c r="E25" s="141">
        <v>23</v>
      </c>
      <c r="F25" s="126">
        <f>SUM(D25:E25)</f>
        <v>73</v>
      </c>
      <c r="G25" s="145">
        <f>D25/F25</f>
        <v>0.68493150684931503</v>
      </c>
      <c r="H25" s="143">
        <f>E25/$F25</f>
        <v>0.31506849315068491</v>
      </c>
      <c r="I25" s="18"/>
      <c r="K25" s="112"/>
      <c r="L25" s="114" t="s">
        <v>66</v>
      </c>
      <c r="M25" s="115">
        <f t="shared" si="0"/>
        <v>-350</v>
      </c>
      <c r="N25" s="85">
        <v>131</v>
      </c>
      <c r="O25" s="119">
        <v>350</v>
      </c>
      <c r="P25" s="104">
        <f t="shared" si="7"/>
        <v>481</v>
      </c>
      <c r="S25" s="80"/>
      <c r="T25" s="100" t="s">
        <v>77</v>
      </c>
      <c r="U25" s="122">
        <f t="shared" si="1"/>
        <v>0.44612476370510395</v>
      </c>
      <c r="V25" s="104">
        <f>O28+O29</f>
        <v>236</v>
      </c>
      <c r="W25" s="89">
        <f>V25+N28+N29</f>
        <v>529</v>
      </c>
      <c r="X25" s="18"/>
      <c r="Z25" s="80"/>
      <c r="AA25" s="100" t="s">
        <v>77</v>
      </c>
      <c r="AB25" s="122">
        <f t="shared" si="2"/>
        <v>0.55387523629489599</v>
      </c>
      <c r="AC25" s="104">
        <f>N28+N29</f>
        <v>293</v>
      </c>
      <c r="AD25" s="89">
        <f t="shared" si="3"/>
        <v>529</v>
      </c>
      <c r="AE25" s="18"/>
      <c r="AF25" s="18"/>
      <c r="AG25" s="112"/>
      <c r="AH25" s="100" t="s">
        <v>87</v>
      </c>
      <c r="AI25" s="128">
        <v>13.42</v>
      </c>
      <c r="AJ25" s="130">
        <v>20.079999999999998</v>
      </c>
      <c r="AM25" s="80"/>
      <c r="AN25" s="83" t="s">
        <v>87</v>
      </c>
      <c r="AO25" s="131">
        <v>43</v>
      </c>
      <c r="AP25" s="132">
        <v>48</v>
      </c>
      <c r="AS25" s="80"/>
      <c r="AT25" s="83" t="s">
        <v>86</v>
      </c>
      <c r="AU25" s="91"/>
      <c r="AV25" s="89"/>
      <c r="AW25" s="91">
        <v>1</v>
      </c>
      <c r="AX25" s="89"/>
      <c r="AY25" s="91"/>
      <c r="AZ25" s="89"/>
      <c r="BA25" s="91">
        <v>1</v>
      </c>
      <c r="BB25" s="89"/>
    </row>
    <row r="26" spans="1:55" ht="15.75" thickBot="1" x14ac:dyDescent="0.3">
      <c r="A26" s="16"/>
      <c r="B26" s="98"/>
      <c r="C26" s="100" t="s">
        <v>3</v>
      </c>
      <c r="D26" s="119">
        <v>80</v>
      </c>
      <c r="E26" s="141">
        <v>60</v>
      </c>
      <c r="F26" s="126">
        <f t="shared" si="4"/>
        <v>140</v>
      </c>
      <c r="G26" s="145">
        <f t="shared" si="5"/>
        <v>0.5714285714285714</v>
      </c>
      <c r="H26" s="143">
        <f t="shared" si="6"/>
        <v>0.42857142857142855</v>
      </c>
      <c r="I26" s="18"/>
      <c r="K26" s="112"/>
      <c r="L26" s="114" t="s">
        <v>67</v>
      </c>
      <c r="M26" s="115">
        <f t="shared" si="0"/>
        <v>-235</v>
      </c>
      <c r="N26" s="85">
        <v>108</v>
      </c>
      <c r="O26" s="119">
        <v>235</v>
      </c>
      <c r="P26" s="104">
        <f t="shared" si="7"/>
        <v>343</v>
      </c>
      <c r="S26" s="80"/>
      <c r="T26" s="101" t="s">
        <v>71</v>
      </c>
      <c r="U26" s="123">
        <f t="shared" si="1"/>
        <v>0.29166666666666669</v>
      </c>
      <c r="V26" s="125">
        <f>O30</f>
        <v>7</v>
      </c>
      <c r="W26" s="89">
        <f>V26+N30</f>
        <v>24</v>
      </c>
      <c r="Z26" s="80"/>
      <c r="AA26" s="101" t="s">
        <v>71</v>
      </c>
      <c r="AB26" s="123">
        <f t="shared" si="2"/>
        <v>0.70833333333333337</v>
      </c>
      <c r="AC26" s="125">
        <f>N30</f>
        <v>17</v>
      </c>
      <c r="AD26" s="89">
        <f t="shared" si="3"/>
        <v>24</v>
      </c>
      <c r="AG26" s="80"/>
      <c r="AH26" s="100" t="s">
        <v>3</v>
      </c>
      <c r="AI26" s="128">
        <v>12.5</v>
      </c>
      <c r="AJ26" s="130">
        <v>16.75</v>
      </c>
      <c r="AM26" s="80"/>
      <c r="AN26" s="83" t="s">
        <v>3</v>
      </c>
      <c r="AO26" s="131">
        <v>42</v>
      </c>
      <c r="AP26" s="132">
        <v>48</v>
      </c>
      <c r="AS26" s="80"/>
      <c r="AT26" s="84" t="s">
        <v>87</v>
      </c>
      <c r="AU26" s="91"/>
      <c r="AV26" s="89"/>
      <c r="AW26" s="91"/>
      <c r="AX26" s="89">
        <v>1</v>
      </c>
      <c r="AY26" s="91"/>
      <c r="AZ26" s="89"/>
      <c r="BA26" s="91">
        <v>1</v>
      </c>
      <c r="BB26" s="89"/>
    </row>
    <row r="27" spans="1:55" ht="15.75" thickBot="1" x14ac:dyDescent="0.3">
      <c r="A27" s="16"/>
      <c r="B27" s="98"/>
      <c r="C27" s="100" t="s">
        <v>4</v>
      </c>
      <c r="D27" s="119">
        <v>17</v>
      </c>
      <c r="E27" s="141">
        <v>14</v>
      </c>
      <c r="F27" s="126">
        <f t="shared" si="4"/>
        <v>31</v>
      </c>
      <c r="G27" s="145">
        <f t="shared" si="5"/>
        <v>0.54838709677419351</v>
      </c>
      <c r="H27" s="143">
        <f t="shared" si="6"/>
        <v>0.45161290322580644</v>
      </c>
      <c r="I27" s="18"/>
      <c r="K27" s="112"/>
      <c r="L27" s="113" t="s">
        <v>68</v>
      </c>
      <c r="M27" s="116">
        <f t="shared" si="0"/>
        <v>-210</v>
      </c>
      <c r="N27" s="117">
        <v>146</v>
      </c>
      <c r="O27" s="118">
        <v>210</v>
      </c>
      <c r="P27" s="104">
        <f t="shared" si="7"/>
        <v>356</v>
      </c>
      <c r="Q27" s="17"/>
      <c r="T27" s="136" t="s">
        <v>17</v>
      </c>
      <c r="U27" s="20">
        <f t="shared" si="1"/>
        <v>0.66189624329159213</v>
      </c>
      <c r="V27" s="137">
        <f>SUM(V21:V26)</f>
        <v>1850</v>
      </c>
      <c r="W27" s="138">
        <f>SUM(W21:W26)</f>
        <v>2795</v>
      </c>
      <c r="AA27" s="136" t="s">
        <v>17</v>
      </c>
      <c r="AB27" s="20">
        <f t="shared" si="2"/>
        <v>0.33810375670840787</v>
      </c>
      <c r="AC27" s="137">
        <f>SUM(AC21:AC26)</f>
        <v>945</v>
      </c>
      <c r="AD27" s="138">
        <f>SUM(AD21:AD26)</f>
        <v>2795</v>
      </c>
      <c r="AG27" s="80"/>
      <c r="AH27" s="100" t="s">
        <v>4</v>
      </c>
      <c r="AI27" s="128">
        <v>24</v>
      </c>
      <c r="AJ27" s="130">
        <v>22.08</v>
      </c>
      <c r="AM27" s="80"/>
      <c r="AN27" s="83" t="s">
        <v>4</v>
      </c>
      <c r="AO27" s="131">
        <v>52</v>
      </c>
      <c r="AP27" s="132">
        <v>51</v>
      </c>
      <c r="AS27" s="80"/>
      <c r="AT27" s="83" t="s">
        <v>3</v>
      </c>
      <c r="AU27" s="91"/>
      <c r="AV27" s="89"/>
      <c r="AW27" s="91">
        <v>1</v>
      </c>
      <c r="AX27" s="89"/>
      <c r="AY27" s="91">
        <v>1</v>
      </c>
      <c r="AZ27" s="89">
        <v>1</v>
      </c>
      <c r="BA27" s="91">
        <v>1</v>
      </c>
      <c r="BB27" s="89"/>
    </row>
    <row r="28" spans="1:55" ht="15.75" thickBot="1" x14ac:dyDescent="0.3">
      <c r="A28" s="16"/>
      <c r="B28" s="98"/>
      <c r="C28" s="100" t="s">
        <v>21</v>
      </c>
      <c r="D28" s="119">
        <v>93</v>
      </c>
      <c r="E28" s="141">
        <v>45</v>
      </c>
      <c r="F28" s="126">
        <f>SUM(D28:E28)</f>
        <v>138</v>
      </c>
      <c r="G28" s="145">
        <f>D28/F28</f>
        <v>0.67391304347826086</v>
      </c>
      <c r="H28" s="143">
        <f>E28/$F28</f>
        <v>0.32608695652173914</v>
      </c>
      <c r="I28" s="18"/>
      <c r="K28" s="112"/>
      <c r="L28" s="114" t="s">
        <v>69</v>
      </c>
      <c r="M28" s="115">
        <f t="shared" si="0"/>
        <v>-173</v>
      </c>
      <c r="N28" s="85">
        <v>195</v>
      </c>
      <c r="O28" s="119">
        <v>173</v>
      </c>
      <c r="P28" s="104">
        <f t="shared" si="7"/>
        <v>368</v>
      </c>
      <c r="AG28" s="80"/>
      <c r="AH28" s="100" t="s">
        <v>21</v>
      </c>
      <c r="AI28" s="128">
        <v>19.920000000000002</v>
      </c>
      <c r="AJ28" s="130">
        <v>25.75</v>
      </c>
      <c r="AM28" s="80"/>
      <c r="AN28" s="83" t="s">
        <v>21</v>
      </c>
      <c r="AO28" s="131">
        <v>49</v>
      </c>
      <c r="AP28" s="132">
        <v>55</v>
      </c>
      <c r="AS28" s="80"/>
      <c r="AT28" s="83" t="s">
        <v>4</v>
      </c>
      <c r="AU28" s="91"/>
      <c r="AV28" s="89"/>
      <c r="AW28" s="91">
        <v>1</v>
      </c>
      <c r="AX28" s="89"/>
      <c r="AY28" s="91"/>
      <c r="AZ28" s="89"/>
      <c r="BA28" s="91"/>
      <c r="BB28" s="89"/>
    </row>
    <row r="29" spans="1:55" ht="15.75" thickBot="1" x14ac:dyDescent="0.3">
      <c r="A29" s="16"/>
      <c r="B29" s="98"/>
      <c r="C29" s="100" t="s">
        <v>88</v>
      </c>
      <c r="D29" s="119">
        <v>69</v>
      </c>
      <c r="E29" s="141">
        <v>28</v>
      </c>
      <c r="F29" s="126">
        <f t="shared" si="4"/>
        <v>97</v>
      </c>
      <c r="G29" s="145">
        <f t="shared" si="5"/>
        <v>0.71134020618556704</v>
      </c>
      <c r="H29" s="143">
        <f t="shared" si="6"/>
        <v>0.28865979381443296</v>
      </c>
      <c r="I29" s="18"/>
      <c r="K29" s="112"/>
      <c r="L29" s="114" t="s">
        <v>70</v>
      </c>
      <c r="M29" s="115">
        <f t="shared" si="0"/>
        <v>-63</v>
      </c>
      <c r="N29" s="85">
        <v>98</v>
      </c>
      <c r="O29" s="119">
        <v>63</v>
      </c>
      <c r="P29" s="104">
        <f t="shared" si="7"/>
        <v>161</v>
      </c>
      <c r="Q29" s="17"/>
      <c r="AG29" s="80"/>
      <c r="AH29" s="100" t="s">
        <v>88</v>
      </c>
      <c r="AI29" s="128">
        <v>14.42</v>
      </c>
      <c r="AJ29" s="130">
        <v>21.5</v>
      </c>
      <c r="AM29" s="80"/>
      <c r="AN29" s="100" t="s">
        <v>88</v>
      </c>
      <c r="AO29" s="131">
        <v>44</v>
      </c>
      <c r="AP29" s="132">
        <v>53</v>
      </c>
      <c r="AS29" s="80"/>
      <c r="AT29" s="83" t="s">
        <v>21</v>
      </c>
      <c r="AU29" s="91"/>
      <c r="AV29" s="89"/>
      <c r="AW29" s="91"/>
      <c r="AX29" s="89">
        <v>1</v>
      </c>
      <c r="AY29" s="91">
        <v>5</v>
      </c>
      <c r="AZ29" s="89">
        <v>4</v>
      </c>
      <c r="BA29" s="91"/>
      <c r="BB29" s="89">
        <v>1</v>
      </c>
    </row>
    <row r="30" spans="1:55" ht="15.75" thickBot="1" x14ac:dyDescent="0.3">
      <c r="A30" s="16"/>
      <c r="B30" s="98"/>
      <c r="C30" s="100" t="s">
        <v>5</v>
      </c>
      <c r="D30" s="119">
        <v>320</v>
      </c>
      <c r="E30" s="141">
        <v>121</v>
      </c>
      <c r="F30" s="126">
        <f t="shared" si="4"/>
        <v>441</v>
      </c>
      <c r="G30" s="145">
        <f t="shared" si="5"/>
        <v>0.7256235827664399</v>
      </c>
      <c r="H30" s="143">
        <f t="shared" si="6"/>
        <v>0.2743764172335601</v>
      </c>
      <c r="I30" s="18"/>
      <c r="K30" s="112"/>
      <c r="L30" s="114" t="s">
        <v>71</v>
      </c>
      <c r="M30" s="115">
        <f>-O30</f>
        <v>-7</v>
      </c>
      <c r="N30" s="85">
        <v>17</v>
      </c>
      <c r="O30" s="119">
        <v>7</v>
      </c>
      <c r="P30" s="104">
        <f>SUM(N30:O30)</f>
        <v>24</v>
      </c>
      <c r="AG30" s="80"/>
      <c r="AH30" s="100" t="s">
        <v>5</v>
      </c>
      <c r="AI30" s="128">
        <v>12.08</v>
      </c>
      <c r="AJ30" s="130">
        <v>15.25</v>
      </c>
      <c r="AM30" s="80"/>
      <c r="AN30" s="83" t="s">
        <v>5</v>
      </c>
      <c r="AO30" s="131">
        <v>41</v>
      </c>
      <c r="AP30" s="132">
        <v>44</v>
      </c>
      <c r="AS30" s="80"/>
      <c r="AT30" s="100" t="s">
        <v>88</v>
      </c>
      <c r="AU30" s="91"/>
      <c r="AV30" s="89"/>
      <c r="AW30" s="91"/>
      <c r="AX30" s="89">
        <v>1</v>
      </c>
      <c r="AY30" s="91">
        <v>2</v>
      </c>
      <c r="AZ30" s="89">
        <v>3</v>
      </c>
      <c r="BA30" s="91"/>
      <c r="BB30" s="89"/>
    </row>
    <row r="31" spans="1:55" ht="15.75" thickBot="1" x14ac:dyDescent="0.3">
      <c r="A31" s="16"/>
      <c r="B31" s="98"/>
      <c r="C31" s="100" t="s">
        <v>22</v>
      </c>
      <c r="D31" s="119">
        <v>184</v>
      </c>
      <c r="E31" s="141">
        <v>104</v>
      </c>
      <c r="F31" s="126">
        <f t="shared" si="4"/>
        <v>288</v>
      </c>
      <c r="G31" s="145">
        <f t="shared" si="5"/>
        <v>0.63888888888888884</v>
      </c>
      <c r="H31" s="143">
        <f t="shared" si="6"/>
        <v>0.3611111111111111</v>
      </c>
      <c r="I31" s="18"/>
      <c r="K31" s="112"/>
      <c r="L31" s="87" t="s">
        <v>17</v>
      </c>
      <c r="M31" s="147">
        <f>SUM(M21:M30)</f>
        <v>-1850</v>
      </c>
      <c r="N31" s="148">
        <f>SUM(N21:N30)</f>
        <v>945</v>
      </c>
      <c r="O31" s="135">
        <f>SUM(O21:O30)</f>
        <v>1850</v>
      </c>
      <c r="P31" s="103">
        <f>SUM(P21:P30)</f>
        <v>2795</v>
      </c>
      <c r="AG31" s="80"/>
      <c r="AH31" s="100" t="s">
        <v>22</v>
      </c>
      <c r="AI31" s="128">
        <v>17.579999999999998</v>
      </c>
      <c r="AJ31" s="130">
        <v>22</v>
      </c>
      <c r="AM31" s="80"/>
      <c r="AN31" s="83" t="s">
        <v>22</v>
      </c>
      <c r="AO31" s="131">
        <v>47</v>
      </c>
      <c r="AP31" s="132">
        <v>51</v>
      </c>
      <c r="AS31" s="80"/>
      <c r="AT31" s="83" t="s">
        <v>5</v>
      </c>
      <c r="AU31" s="91"/>
      <c r="AV31" s="89"/>
      <c r="AW31" s="91"/>
      <c r="AX31" s="89">
        <v>1</v>
      </c>
      <c r="AY31" s="91">
        <v>3</v>
      </c>
      <c r="AZ31" s="89">
        <v>1</v>
      </c>
      <c r="BA31" s="91">
        <v>3</v>
      </c>
      <c r="BB31" s="89">
        <v>2</v>
      </c>
    </row>
    <row r="32" spans="1:55" ht="15.75" thickBot="1" x14ac:dyDescent="0.3">
      <c r="A32" s="16"/>
      <c r="B32" s="98"/>
      <c r="C32" s="100" t="s">
        <v>6</v>
      </c>
      <c r="D32" s="119">
        <v>36</v>
      </c>
      <c r="E32" s="141">
        <v>24</v>
      </c>
      <c r="F32" s="126">
        <f t="shared" si="4"/>
        <v>60</v>
      </c>
      <c r="G32" s="145">
        <f t="shared" si="5"/>
        <v>0.6</v>
      </c>
      <c r="H32" s="143">
        <f t="shared" si="6"/>
        <v>0.4</v>
      </c>
      <c r="I32" s="18"/>
      <c r="K32" s="18"/>
      <c r="AG32" s="80"/>
      <c r="AH32" s="100" t="s">
        <v>6</v>
      </c>
      <c r="AI32" s="128">
        <v>15.17</v>
      </c>
      <c r="AJ32" s="130">
        <v>24</v>
      </c>
      <c r="AM32" s="80"/>
      <c r="AN32" s="83" t="s">
        <v>6</v>
      </c>
      <c r="AO32" s="131">
        <v>45</v>
      </c>
      <c r="AP32" s="132">
        <v>53</v>
      </c>
      <c r="AS32" s="80"/>
      <c r="AT32" s="83" t="s">
        <v>22</v>
      </c>
      <c r="AU32" s="91"/>
      <c r="AV32" s="89"/>
      <c r="AW32" s="91">
        <v>1</v>
      </c>
      <c r="AX32" s="89"/>
      <c r="AY32" s="91">
        <v>1</v>
      </c>
      <c r="AZ32" s="89">
        <v>2</v>
      </c>
      <c r="BA32" s="91">
        <v>2</v>
      </c>
      <c r="BB32" s="89">
        <v>1</v>
      </c>
    </row>
    <row r="33" spans="1:55" ht="15.75" thickBot="1" x14ac:dyDescent="0.3">
      <c r="A33" s="16"/>
      <c r="B33" s="98"/>
      <c r="C33" s="100" t="s">
        <v>7</v>
      </c>
      <c r="D33" s="119">
        <v>99</v>
      </c>
      <c r="E33" s="141">
        <v>59</v>
      </c>
      <c r="F33" s="126">
        <f t="shared" si="4"/>
        <v>158</v>
      </c>
      <c r="G33" s="145">
        <f t="shared" si="5"/>
        <v>0.62658227848101267</v>
      </c>
      <c r="H33" s="143">
        <f t="shared" si="6"/>
        <v>0.37341772151898733</v>
      </c>
      <c r="I33" s="18"/>
      <c r="K33" s="18"/>
      <c r="AG33" s="80"/>
      <c r="AH33" s="100" t="s">
        <v>7</v>
      </c>
      <c r="AI33" s="128">
        <v>17.170000000000002</v>
      </c>
      <c r="AJ33" s="130">
        <v>22.58</v>
      </c>
      <c r="AM33" s="80"/>
      <c r="AN33" s="83" t="s">
        <v>7</v>
      </c>
      <c r="AO33" s="131">
        <v>47</v>
      </c>
      <c r="AP33" s="132">
        <v>51</v>
      </c>
      <c r="AS33" s="80"/>
      <c r="AT33" s="83" t="s">
        <v>6</v>
      </c>
      <c r="AU33" s="91"/>
      <c r="AV33" s="89"/>
      <c r="AW33" s="91"/>
      <c r="AX33" s="89">
        <v>1</v>
      </c>
      <c r="AY33" s="91">
        <v>1</v>
      </c>
      <c r="AZ33" s="89">
        <v>1</v>
      </c>
      <c r="BA33" s="91"/>
      <c r="BB33" s="89">
        <v>1</v>
      </c>
    </row>
    <row r="34" spans="1:55" ht="15.75" thickBot="1" x14ac:dyDescent="0.3">
      <c r="A34" s="16"/>
      <c r="B34" s="98"/>
      <c r="C34" s="100" t="s">
        <v>89</v>
      </c>
      <c r="D34" s="119">
        <v>263</v>
      </c>
      <c r="E34" s="141">
        <v>72</v>
      </c>
      <c r="F34" s="126">
        <f>SUM(D34:E34)</f>
        <v>335</v>
      </c>
      <c r="G34" s="145">
        <f>D34/F34</f>
        <v>0.78507462686567164</v>
      </c>
      <c r="H34" s="143">
        <f>E34/$F34</f>
        <v>0.21492537313432836</v>
      </c>
      <c r="I34" s="18"/>
      <c r="K34" s="18"/>
      <c r="AG34" s="80"/>
      <c r="AH34" s="100" t="s">
        <v>89</v>
      </c>
      <c r="AI34" s="128">
        <v>20.329999999999998</v>
      </c>
      <c r="AJ34" s="130">
        <v>22.17</v>
      </c>
      <c r="AM34" s="80"/>
      <c r="AN34" s="83" t="s">
        <v>89</v>
      </c>
      <c r="AO34" s="131">
        <v>49</v>
      </c>
      <c r="AP34" s="132">
        <v>52</v>
      </c>
      <c r="AS34" s="80"/>
      <c r="AT34" s="83" t="s">
        <v>7</v>
      </c>
      <c r="AU34" s="91"/>
      <c r="AV34" s="89"/>
      <c r="AW34" s="91"/>
      <c r="AX34" s="89">
        <v>1</v>
      </c>
      <c r="AY34" s="91">
        <v>1</v>
      </c>
      <c r="AZ34" s="89">
        <v>3</v>
      </c>
      <c r="BA34" s="91">
        <v>1</v>
      </c>
      <c r="BB34" s="89">
        <v>2</v>
      </c>
    </row>
    <row r="35" spans="1:55" ht="15.75" thickBot="1" x14ac:dyDescent="0.3">
      <c r="A35" s="16"/>
      <c r="B35" s="98"/>
      <c r="C35" s="100" t="s">
        <v>90</v>
      </c>
      <c r="D35" s="119">
        <v>8</v>
      </c>
      <c r="E35" s="141">
        <v>6</v>
      </c>
      <c r="F35" s="126">
        <f t="shared" si="4"/>
        <v>14</v>
      </c>
      <c r="G35" s="145">
        <f t="shared" si="5"/>
        <v>0.5714285714285714</v>
      </c>
      <c r="H35" s="143">
        <f t="shared" si="6"/>
        <v>0.42857142857142855</v>
      </c>
      <c r="I35" s="18"/>
      <c r="K35" s="18"/>
      <c r="AG35" s="80"/>
      <c r="AH35" s="100" t="s">
        <v>90</v>
      </c>
      <c r="AI35" s="128">
        <v>15.08</v>
      </c>
      <c r="AJ35" s="130">
        <v>21.58</v>
      </c>
      <c r="AM35" s="80"/>
      <c r="AN35" s="83" t="s">
        <v>90</v>
      </c>
      <c r="AO35" s="131">
        <v>45</v>
      </c>
      <c r="AP35" s="132">
        <v>50</v>
      </c>
      <c r="AS35" s="80"/>
      <c r="AT35" s="83" t="s">
        <v>89</v>
      </c>
      <c r="AU35" s="91"/>
      <c r="AV35" s="89"/>
      <c r="AW35" s="91">
        <v>1</v>
      </c>
      <c r="AX35" s="89"/>
      <c r="AY35" s="91">
        <v>1</v>
      </c>
      <c r="AZ35" s="89"/>
      <c r="BA35" s="91">
        <v>3</v>
      </c>
      <c r="BB35" s="89"/>
    </row>
    <row r="36" spans="1:55" ht="15.75" customHeight="1" thickBot="1" x14ac:dyDescent="0.3">
      <c r="A36" s="16"/>
      <c r="B36" s="98"/>
      <c r="C36" s="100" t="s">
        <v>91</v>
      </c>
      <c r="D36" s="119">
        <v>17</v>
      </c>
      <c r="E36" s="141">
        <v>6</v>
      </c>
      <c r="F36" s="126">
        <f>SUM(D36:E36)</f>
        <v>23</v>
      </c>
      <c r="G36" s="145">
        <f>D36/F36</f>
        <v>0.73913043478260865</v>
      </c>
      <c r="H36" s="143">
        <f>E36/$F36</f>
        <v>0.2608695652173913</v>
      </c>
      <c r="I36" s="18"/>
      <c r="K36" s="18"/>
      <c r="AG36" s="80"/>
      <c r="AH36" s="100" t="s">
        <v>91</v>
      </c>
      <c r="AI36" s="128">
        <v>25.42</v>
      </c>
      <c r="AJ36" s="130">
        <v>26.92</v>
      </c>
      <c r="AM36" s="80"/>
      <c r="AN36" s="83" t="s">
        <v>91</v>
      </c>
      <c r="AO36" s="131">
        <v>54</v>
      </c>
      <c r="AP36" s="132">
        <v>54</v>
      </c>
      <c r="AS36" s="80"/>
      <c r="AT36" s="83" t="s">
        <v>90</v>
      </c>
      <c r="AU36" s="91"/>
      <c r="AV36" s="89"/>
      <c r="AW36" s="91"/>
      <c r="AX36" s="89">
        <v>1</v>
      </c>
      <c r="AY36" s="91"/>
      <c r="AZ36" s="89"/>
      <c r="BA36" s="91"/>
      <c r="BB36" s="89">
        <v>1</v>
      </c>
    </row>
    <row r="37" spans="1:55" ht="15.75" thickBot="1" x14ac:dyDescent="0.3">
      <c r="A37" s="16"/>
      <c r="B37" s="98"/>
      <c r="C37" s="100" t="s">
        <v>10</v>
      </c>
      <c r="D37" s="119">
        <v>76</v>
      </c>
      <c r="E37" s="142">
        <v>23</v>
      </c>
      <c r="F37" s="126">
        <f>SUM(D37:E37)</f>
        <v>99</v>
      </c>
      <c r="G37" s="146">
        <f>D37/F37</f>
        <v>0.76767676767676762</v>
      </c>
      <c r="H37" s="143">
        <f>E37/$F37</f>
        <v>0.23232323232323232</v>
      </c>
      <c r="I37" s="18"/>
      <c r="K37" s="18"/>
      <c r="AG37" s="80"/>
      <c r="AH37" s="100" t="s">
        <v>10</v>
      </c>
      <c r="AI37" s="128">
        <v>15</v>
      </c>
      <c r="AJ37" s="130">
        <v>19.25</v>
      </c>
      <c r="AM37" s="80"/>
      <c r="AN37" s="100" t="s">
        <v>10</v>
      </c>
      <c r="AO37" s="131">
        <v>44</v>
      </c>
      <c r="AP37" s="132">
        <v>49</v>
      </c>
      <c r="AS37" s="80"/>
      <c r="AT37" s="83" t="s">
        <v>91</v>
      </c>
      <c r="AU37" s="91"/>
      <c r="AV37" s="89"/>
      <c r="AW37" s="91"/>
      <c r="AX37" s="89">
        <v>1</v>
      </c>
      <c r="AY37" s="91"/>
      <c r="AZ37" s="89"/>
      <c r="BA37" s="91"/>
      <c r="BB37" s="89"/>
    </row>
    <row r="38" spans="1:55" ht="15.75" thickBot="1" x14ac:dyDescent="0.3">
      <c r="A38" s="16"/>
      <c r="B38" s="98"/>
      <c r="C38" s="100" t="s">
        <v>92</v>
      </c>
      <c r="D38" s="119">
        <v>49</v>
      </c>
      <c r="E38" s="141">
        <v>24</v>
      </c>
      <c r="F38" s="126">
        <f t="shared" si="4"/>
        <v>73</v>
      </c>
      <c r="G38" s="145">
        <f t="shared" si="5"/>
        <v>0.67123287671232879</v>
      </c>
      <c r="H38" s="143">
        <f t="shared" si="6"/>
        <v>0.32876712328767121</v>
      </c>
      <c r="I38" s="18"/>
      <c r="K38" s="18"/>
      <c r="AG38" s="80"/>
      <c r="AH38" s="100" t="s">
        <v>92</v>
      </c>
      <c r="AI38" s="128">
        <v>16.329999999999998</v>
      </c>
      <c r="AJ38" s="130">
        <v>24.58</v>
      </c>
      <c r="AN38" s="100" t="s">
        <v>92</v>
      </c>
      <c r="AO38" s="131">
        <v>45</v>
      </c>
      <c r="AP38" s="132">
        <v>54</v>
      </c>
      <c r="AS38" s="80"/>
      <c r="AT38" s="83" t="s">
        <v>10</v>
      </c>
      <c r="AU38" s="91"/>
      <c r="AV38" s="89"/>
      <c r="AW38" s="91">
        <v>1</v>
      </c>
      <c r="AX38" s="89"/>
      <c r="AY38" s="91">
        <v>2</v>
      </c>
      <c r="AZ38" s="89">
        <v>1</v>
      </c>
      <c r="BA38" s="91"/>
      <c r="BB38" s="89"/>
    </row>
    <row r="39" spans="1:55" ht="15.75" thickBot="1" x14ac:dyDescent="0.3">
      <c r="B39" s="80"/>
      <c r="C39" s="87" t="s">
        <v>17</v>
      </c>
      <c r="D39" s="81">
        <f>SUM(D21:D38)</f>
        <v>1850</v>
      </c>
      <c r="E39" s="139">
        <f>SUM(E21:E38)</f>
        <v>945</v>
      </c>
      <c r="F39" s="133">
        <f>SUM(F21:F38)</f>
        <v>2795</v>
      </c>
      <c r="G39" s="134">
        <f t="shared" si="5"/>
        <v>0.66189624329159213</v>
      </c>
      <c r="H39" s="105">
        <f t="shared" si="6"/>
        <v>0.33810375670840787</v>
      </c>
      <c r="AS39" s="80"/>
      <c r="AT39" s="83" t="s">
        <v>92</v>
      </c>
      <c r="AU39" s="91"/>
      <c r="AV39" s="89"/>
      <c r="AW39" s="91"/>
      <c r="AX39" s="89">
        <v>1</v>
      </c>
      <c r="AY39" s="91"/>
      <c r="AZ39" s="89"/>
      <c r="BA39" s="91"/>
      <c r="BB39" s="89"/>
    </row>
    <row r="40" spans="1:55" ht="15.75" thickBot="1" x14ac:dyDescent="0.3">
      <c r="AS40" s="80"/>
      <c r="AT40" s="208" t="s">
        <v>17</v>
      </c>
      <c r="AU40" s="94">
        <f t="shared" ref="AU40:BB40" si="8">SUM(AU22:AU39)</f>
        <v>14</v>
      </c>
      <c r="AV40" s="93">
        <f t="shared" si="8"/>
        <v>23</v>
      </c>
      <c r="AW40" s="94">
        <f t="shared" si="8"/>
        <v>8</v>
      </c>
      <c r="AX40" s="93">
        <f t="shared" si="8"/>
        <v>9</v>
      </c>
      <c r="AY40" s="94">
        <f t="shared" si="8"/>
        <v>19</v>
      </c>
      <c r="AZ40" s="93">
        <f t="shared" si="8"/>
        <v>25</v>
      </c>
      <c r="BA40" s="94">
        <f t="shared" si="8"/>
        <v>15</v>
      </c>
      <c r="BB40" s="96">
        <f t="shared" si="8"/>
        <v>11</v>
      </c>
      <c r="BC40" s="17"/>
    </row>
    <row r="41" spans="1:55" ht="15.75" thickBot="1" x14ac:dyDescent="0.3">
      <c r="AS41" s="80"/>
      <c r="AT41" s="209"/>
      <c r="AU41" s="206">
        <f>SUM(AU40:AV40)</f>
        <v>37</v>
      </c>
      <c r="AV41" s="207"/>
      <c r="AW41" s="206">
        <f t="shared" ref="AW41" si="9">SUM(AW40:AX40)</f>
        <v>17</v>
      </c>
      <c r="AX41" s="207"/>
      <c r="AY41" s="206">
        <f t="shared" ref="AY41" si="10">SUM(AY40:AZ40)</f>
        <v>44</v>
      </c>
      <c r="AZ41" s="207"/>
      <c r="BA41" s="206">
        <f t="shared" ref="BA41" si="11">SUM(BA40:BB40)</f>
        <v>26</v>
      </c>
      <c r="BB41" s="207"/>
      <c r="BC41" s="17"/>
    </row>
    <row r="42" spans="1:55" ht="15.75" thickBot="1" x14ac:dyDescent="0.3">
      <c r="AS42" s="80"/>
      <c r="AT42" s="87" t="s">
        <v>18</v>
      </c>
      <c r="AU42" s="95">
        <f>AU40/AU41</f>
        <v>0.3783783783783784</v>
      </c>
      <c r="AV42" s="95">
        <f>AV40/AU41</f>
        <v>0.6216216216216216</v>
      </c>
      <c r="AW42" s="95">
        <f t="shared" ref="AW42" si="12">AW40/AW41</f>
        <v>0.47058823529411764</v>
      </c>
      <c r="AX42" s="95">
        <f t="shared" ref="AX42" si="13">AX40/AW41</f>
        <v>0.52941176470588236</v>
      </c>
      <c r="AY42" s="95">
        <f t="shared" ref="AY42" si="14">AY40/AY41</f>
        <v>0.43181818181818182</v>
      </c>
      <c r="AZ42" s="95">
        <f t="shared" ref="AZ42" si="15">AZ40/AY41</f>
        <v>0.56818181818181823</v>
      </c>
      <c r="BA42" s="95">
        <f t="shared" ref="BA42" si="16">BA40/BA41</f>
        <v>0.57692307692307687</v>
      </c>
      <c r="BB42" s="95">
        <f t="shared" ref="BB42" si="17">BB40/BA41</f>
        <v>0.42307692307692307</v>
      </c>
    </row>
    <row r="44" spans="1:55" ht="15.75" thickBot="1" x14ac:dyDescent="0.3"/>
    <row r="45" spans="1:55" ht="15.75" thickBot="1" x14ac:dyDescent="0.3">
      <c r="AT45" s="80"/>
      <c r="AU45" s="65" t="s">
        <v>17</v>
      </c>
      <c r="AV45" s="78" t="s">
        <v>16</v>
      </c>
      <c r="AW45" s="92" t="s">
        <v>15</v>
      </c>
    </row>
    <row r="46" spans="1:55" ht="15.75" thickBot="1" x14ac:dyDescent="0.3">
      <c r="AT46" s="80"/>
      <c r="AU46" s="59">
        <f>SUM(AV46:AW46)</f>
        <v>124</v>
      </c>
      <c r="AV46" s="64">
        <f>AU40+AW40+AY40+BA40</f>
        <v>56</v>
      </c>
      <c r="AW46" s="59">
        <f>AV40+AX40+AZ40+BB40</f>
        <v>68</v>
      </c>
    </row>
    <row r="68" spans="2:2" x14ac:dyDescent="0.25">
      <c r="B68" s="49" t="s">
        <v>43</v>
      </c>
    </row>
  </sheetData>
  <mergeCells count="23">
    <mergeCell ref="C18:E18"/>
    <mergeCell ref="L18:O18"/>
    <mergeCell ref="AN18:AP18"/>
    <mergeCell ref="T18:V18"/>
    <mergeCell ref="AA18:AC18"/>
    <mergeCell ref="B16:I17"/>
    <mergeCell ref="AS16:BC17"/>
    <mergeCell ref="K16:Q17"/>
    <mergeCell ref="S16:X17"/>
    <mergeCell ref="Z16:AE17"/>
    <mergeCell ref="BA20:BB20"/>
    <mergeCell ref="AU20:AV20"/>
    <mergeCell ref="AT20:AT21"/>
    <mergeCell ref="AG16:AK17"/>
    <mergeCell ref="AM16:AQ17"/>
    <mergeCell ref="AT18:BB18"/>
    <mergeCell ref="AW20:AX20"/>
    <mergeCell ref="AY20:AZ20"/>
    <mergeCell ref="AU41:AV41"/>
    <mergeCell ref="AW41:AX41"/>
    <mergeCell ref="AY41:AZ41"/>
    <mergeCell ref="BA41:BB41"/>
    <mergeCell ref="AT40:AT41"/>
  </mergeCells>
  <phoneticPr fontId="0" type="noConversion"/>
  <pageMargins left="0.7" right="0.7" top="0.75" bottom="0.75" header="0.3" footer="0.3"/>
  <pageSetup paperSize="9" scale="98" fitToWidth="0" fitToHeight="0" orientation="landscape" r:id="rId1"/>
  <ignoredErrors>
    <ignoredError sqref="N31:P31 U27:W27 AB27 AC27:AD27 AU40:BB40 D39:H39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66"/>
  <sheetViews>
    <sheetView showGridLines="0" workbookViewId="0"/>
  </sheetViews>
  <sheetFormatPr baseColWidth="10" defaultRowHeight="15" x14ac:dyDescent="0.25"/>
  <cols>
    <col min="1" max="2" width="11.5703125" customWidth="1"/>
    <col min="3" max="3" width="39" customWidth="1"/>
    <col min="4" max="4" width="11.5703125" customWidth="1"/>
    <col min="5" max="5" width="9.85546875" customWidth="1"/>
    <col min="9" max="9" width="39" customWidth="1"/>
    <col min="10" max="10" width="14.140625" customWidth="1"/>
    <col min="13" max="13" width="11.7109375" customWidth="1"/>
    <col min="14" max="14" width="8.85546875" customWidth="1"/>
    <col min="15" max="15" width="16.7109375" bestFit="1" customWidth="1"/>
    <col min="17" max="17" width="14.7109375" customWidth="1"/>
    <col min="27" max="27" width="3.140625" customWidth="1"/>
    <col min="28" max="28" width="5.85546875" customWidth="1"/>
    <col min="29" max="29" width="16.7109375" bestFit="1" customWidth="1"/>
  </cols>
  <sheetData>
    <row r="1" spans="2:18" ht="14.25" customHeight="1" x14ac:dyDescent="0.25"/>
    <row r="2" spans="2:18" ht="14.25" customHeight="1" x14ac:dyDescent="0.25"/>
    <row r="3" spans="2:18" ht="14.25" customHeight="1" x14ac:dyDescent="0.25"/>
    <row r="4" spans="2:18" ht="14.25" customHeight="1" x14ac:dyDescent="0.25"/>
    <row r="5" spans="2:18" ht="14.25" customHeight="1" x14ac:dyDescent="0.25"/>
    <row r="6" spans="2:18" ht="14.25" customHeight="1" x14ac:dyDescent="0.25"/>
    <row r="7" spans="2:18" ht="14.25" customHeight="1" x14ac:dyDescent="0.25"/>
    <row r="8" spans="2:18" ht="14.25" customHeight="1" x14ac:dyDescent="0.25"/>
    <row r="9" spans="2:18" ht="14.25" customHeight="1" x14ac:dyDescent="0.25">
      <c r="C9" s="1"/>
    </row>
    <row r="10" spans="2:18" ht="14.25" customHeight="1" x14ac:dyDescent="0.25"/>
    <row r="11" spans="2:18" ht="14.25" customHeight="1" x14ac:dyDescent="0.25"/>
    <row r="12" spans="2:18" ht="14.25" customHeight="1" x14ac:dyDescent="0.25"/>
    <row r="13" spans="2:18" ht="14.25" customHeight="1" x14ac:dyDescent="0.25"/>
    <row r="14" spans="2:18" ht="14.25" customHeight="1" x14ac:dyDescent="0.25"/>
    <row r="15" spans="2:18" ht="20.25" customHeight="1" thickBot="1" x14ac:dyDescent="0.3">
      <c r="E15" s="47"/>
    </row>
    <row r="16" spans="2:18" ht="20.25" customHeight="1" x14ac:dyDescent="0.25">
      <c r="B16" s="218" t="s">
        <v>120</v>
      </c>
      <c r="C16" s="218"/>
      <c r="D16" s="218"/>
      <c r="E16" s="219"/>
      <c r="H16" s="213" t="s">
        <v>118</v>
      </c>
      <c r="I16" s="213"/>
      <c r="J16" s="213"/>
      <c r="K16" s="213"/>
      <c r="N16" s="213" t="s">
        <v>119</v>
      </c>
      <c r="O16" s="213"/>
      <c r="P16" s="213"/>
      <c r="Q16" s="213"/>
      <c r="R16" s="213"/>
    </row>
    <row r="17" spans="2:18" ht="20.25" customHeight="1" thickBot="1" x14ac:dyDescent="0.3">
      <c r="B17" s="214"/>
      <c r="C17" s="214"/>
      <c r="D17" s="214"/>
      <c r="E17" s="214"/>
      <c r="H17" s="214"/>
      <c r="I17" s="214"/>
      <c r="J17" s="214"/>
      <c r="K17" s="214"/>
      <c r="N17" s="214"/>
      <c r="O17" s="214"/>
      <c r="P17" s="214"/>
      <c r="Q17" s="214"/>
      <c r="R17" s="214"/>
    </row>
    <row r="18" spans="2:18" ht="20.25" customHeight="1" x14ac:dyDescent="0.25"/>
    <row r="19" spans="2:18" ht="15.75" thickBot="1" x14ac:dyDescent="0.3">
      <c r="C19" s="166"/>
      <c r="D19" s="166"/>
      <c r="E19" s="2"/>
      <c r="I19" s="167"/>
      <c r="J19" s="167"/>
      <c r="O19" s="166"/>
      <c r="P19" s="166"/>
      <c r="Q19" s="167"/>
    </row>
    <row r="20" spans="2:18" ht="45.75" customHeight="1" x14ac:dyDescent="0.25">
      <c r="C20" s="165" t="s">
        <v>84</v>
      </c>
      <c r="D20" s="165" t="s">
        <v>0</v>
      </c>
      <c r="H20" s="168"/>
      <c r="I20" s="162" t="s">
        <v>84</v>
      </c>
      <c r="J20" s="162" t="s">
        <v>11</v>
      </c>
      <c r="N20" s="168"/>
      <c r="O20" s="165" t="s">
        <v>12</v>
      </c>
      <c r="P20" s="165" t="s">
        <v>13</v>
      </c>
      <c r="Q20" s="165" t="s">
        <v>14</v>
      </c>
    </row>
    <row r="21" spans="2:18" ht="15.75" thickBot="1" x14ac:dyDescent="0.3">
      <c r="C21" s="163" t="s">
        <v>83</v>
      </c>
      <c r="D21" s="164">
        <v>59</v>
      </c>
      <c r="F21" s="26"/>
      <c r="H21" s="168"/>
      <c r="I21" s="99" t="s">
        <v>83</v>
      </c>
      <c r="J21" s="169">
        <v>31</v>
      </c>
      <c r="N21" s="168"/>
      <c r="O21" s="163" t="s">
        <v>44</v>
      </c>
      <c r="P21" s="171">
        <f>'Mujeres y hombres'!P21</f>
        <v>128</v>
      </c>
      <c r="Q21" s="122">
        <f t="shared" ref="Q21:Q27" si="0">(P21)/$P$27</f>
        <v>4.5796064400715562E-2</v>
      </c>
    </row>
    <row r="22" spans="2:18" ht="15.75" thickBot="1" x14ac:dyDescent="0.3">
      <c r="C22" s="100" t="s">
        <v>1</v>
      </c>
      <c r="D22" s="164">
        <v>48</v>
      </c>
      <c r="H22" s="168"/>
      <c r="I22" s="100" t="s">
        <v>1</v>
      </c>
      <c r="J22" s="132">
        <v>19</v>
      </c>
      <c r="K22" s="217"/>
      <c r="L22" s="217"/>
      <c r="N22" s="168"/>
      <c r="O22" s="100" t="s">
        <v>45</v>
      </c>
      <c r="P22" s="104">
        <f>'Mujeres y hombres'!P22+'Mujeres y hombres'!P23</f>
        <v>568</v>
      </c>
      <c r="Q22" s="122">
        <f t="shared" si="0"/>
        <v>0.20322003577817532</v>
      </c>
    </row>
    <row r="23" spans="2:18" ht="15.75" thickBot="1" x14ac:dyDescent="0.3">
      <c r="C23" s="100" t="s">
        <v>2</v>
      </c>
      <c r="D23" s="164">
        <v>54</v>
      </c>
      <c r="H23" s="168"/>
      <c r="I23" s="100" t="s">
        <v>2</v>
      </c>
      <c r="J23" s="132">
        <v>25</v>
      </c>
      <c r="N23" s="168"/>
      <c r="O23" s="100" t="s">
        <v>46</v>
      </c>
      <c r="P23" s="104">
        <f>'Mujeres y hombres'!P24+'Mujeres y hombres'!P25</f>
        <v>847</v>
      </c>
      <c r="Q23" s="122">
        <f t="shared" si="0"/>
        <v>0.30304114490160999</v>
      </c>
    </row>
    <row r="24" spans="2:18" ht="14.45" customHeight="1" thickBot="1" x14ac:dyDescent="0.3">
      <c r="C24" s="100" t="s">
        <v>86</v>
      </c>
      <c r="D24" s="164">
        <v>55</v>
      </c>
      <c r="H24" s="168"/>
      <c r="I24" s="100" t="s">
        <v>86</v>
      </c>
      <c r="J24" s="132">
        <v>26</v>
      </c>
      <c r="N24" s="168"/>
      <c r="O24" s="100" t="s">
        <v>47</v>
      </c>
      <c r="P24" s="104">
        <f>'Mujeres y hombres'!P26+'Mujeres y hombres'!P27</f>
        <v>699</v>
      </c>
      <c r="Q24" s="122">
        <f t="shared" si="0"/>
        <v>0.25008944543828265</v>
      </c>
    </row>
    <row r="25" spans="2:18" ht="14.45" customHeight="1" thickBot="1" x14ac:dyDescent="0.3">
      <c r="C25" s="100" t="s">
        <v>87</v>
      </c>
      <c r="D25" s="164">
        <v>44</v>
      </c>
      <c r="H25" s="168"/>
      <c r="I25" s="100" t="s">
        <v>87</v>
      </c>
      <c r="J25" s="132">
        <v>16</v>
      </c>
      <c r="N25" s="168"/>
      <c r="O25" s="100" t="s">
        <v>48</v>
      </c>
      <c r="P25" s="104">
        <f>'Mujeres y hombres'!P28+'Mujeres y hombres'!P29</f>
        <v>529</v>
      </c>
      <c r="Q25" s="122">
        <f t="shared" si="0"/>
        <v>0.18926654740608229</v>
      </c>
    </row>
    <row r="26" spans="2:18" ht="14.45" customHeight="1" thickBot="1" x14ac:dyDescent="0.3">
      <c r="C26" s="100" t="s">
        <v>3</v>
      </c>
      <c r="D26" s="164">
        <v>45</v>
      </c>
      <c r="H26" s="168"/>
      <c r="I26" s="100" t="s">
        <v>3</v>
      </c>
      <c r="J26" s="132">
        <v>14</v>
      </c>
      <c r="N26" s="168"/>
      <c r="O26" s="100" t="s">
        <v>49</v>
      </c>
      <c r="P26" s="104">
        <f>'Mujeres y hombres'!P30</f>
        <v>24</v>
      </c>
      <c r="Q26" s="122">
        <f t="shared" si="0"/>
        <v>8.5867620751341675E-3</v>
      </c>
    </row>
    <row r="27" spans="2:18" ht="14.45" customHeight="1" thickBot="1" x14ac:dyDescent="0.3">
      <c r="C27" s="100" t="s">
        <v>4</v>
      </c>
      <c r="D27" s="164">
        <v>51</v>
      </c>
      <c r="H27" s="168"/>
      <c r="I27" s="100" t="s">
        <v>4</v>
      </c>
      <c r="J27" s="132">
        <v>23</v>
      </c>
      <c r="N27" s="168"/>
      <c r="O27" s="170" t="s">
        <v>17</v>
      </c>
      <c r="P27" s="172">
        <f>SUM(P21:P26)</f>
        <v>2795</v>
      </c>
      <c r="Q27" s="50">
        <f t="shared" si="0"/>
        <v>1</v>
      </c>
    </row>
    <row r="28" spans="2:18" ht="15.75" thickBot="1" x14ac:dyDescent="0.3">
      <c r="C28" s="100" t="s">
        <v>21</v>
      </c>
      <c r="D28" s="164">
        <v>51</v>
      </c>
      <c r="H28" s="168"/>
      <c r="I28" s="100" t="s">
        <v>21</v>
      </c>
      <c r="J28" s="132">
        <v>22</v>
      </c>
    </row>
    <row r="29" spans="2:18" ht="15.75" thickBot="1" x14ac:dyDescent="0.3">
      <c r="C29" s="100" t="s">
        <v>88</v>
      </c>
      <c r="D29" s="164">
        <v>46</v>
      </c>
      <c r="H29" s="168"/>
      <c r="I29" s="100" t="s">
        <v>88</v>
      </c>
      <c r="J29" s="132">
        <v>17</v>
      </c>
    </row>
    <row r="30" spans="2:18" ht="15.75" thickBot="1" x14ac:dyDescent="0.3">
      <c r="C30" s="100" t="s">
        <v>5</v>
      </c>
      <c r="D30" s="164">
        <v>42</v>
      </c>
      <c r="H30" s="168"/>
      <c r="I30" s="100" t="s">
        <v>5</v>
      </c>
      <c r="J30" s="132">
        <v>13</v>
      </c>
    </row>
    <row r="31" spans="2:18" ht="15.75" thickBot="1" x14ac:dyDescent="0.3">
      <c r="C31" s="100" t="s">
        <v>22</v>
      </c>
      <c r="D31" s="164">
        <v>48</v>
      </c>
      <c r="H31" s="168"/>
      <c r="I31" s="100" t="s">
        <v>22</v>
      </c>
      <c r="J31" s="132">
        <v>19</v>
      </c>
    </row>
    <row r="32" spans="2:18" ht="15.75" thickBot="1" x14ac:dyDescent="0.3">
      <c r="C32" s="100" t="s">
        <v>6</v>
      </c>
      <c r="D32" s="164">
        <v>48</v>
      </c>
      <c r="H32" s="168"/>
      <c r="I32" s="100" t="s">
        <v>6</v>
      </c>
      <c r="J32" s="132">
        <v>19</v>
      </c>
    </row>
    <row r="33" spans="3:10" ht="15.75" thickBot="1" x14ac:dyDescent="0.3">
      <c r="C33" s="100" t="s">
        <v>7</v>
      </c>
      <c r="D33" s="164">
        <v>49</v>
      </c>
      <c r="H33" s="168"/>
      <c r="I33" s="100" t="s">
        <v>7</v>
      </c>
      <c r="J33" s="132">
        <v>19</v>
      </c>
    </row>
    <row r="34" spans="3:10" ht="15.75" thickBot="1" x14ac:dyDescent="0.3">
      <c r="C34" s="100" t="s">
        <v>89</v>
      </c>
      <c r="D34" s="164">
        <v>50</v>
      </c>
      <c r="H34" s="168"/>
      <c r="I34" s="100" t="s">
        <v>89</v>
      </c>
      <c r="J34" s="132">
        <v>21</v>
      </c>
    </row>
    <row r="35" spans="3:10" ht="15.75" thickBot="1" x14ac:dyDescent="0.3">
      <c r="C35" s="100" t="s">
        <v>90</v>
      </c>
      <c r="D35" s="164">
        <v>47</v>
      </c>
      <c r="H35" s="168"/>
      <c r="I35" s="100" t="s">
        <v>90</v>
      </c>
      <c r="J35" s="132">
        <v>17</v>
      </c>
    </row>
    <row r="36" spans="3:10" ht="15.75" thickBot="1" x14ac:dyDescent="0.3">
      <c r="C36" s="100" t="s">
        <v>91</v>
      </c>
      <c r="D36" s="164">
        <v>54</v>
      </c>
      <c r="H36" s="168"/>
      <c r="I36" s="100" t="s">
        <v>91</v>
      </c>
      <c r="J36" s="132">
        <v>26</v>
      </c>
    </row>
    <row r="37" spans="3:10" ht="15.75" thickBot="1" x14ac:dyDescent="0.3">
      <c r="C37" s="100" t="s">
        <v>10</v>
      </c>
      <c r="D37" s="164">
        <v>45</v>
      </c>
      <c r="H37" s="168"/>
      <c r="I37" s="100" t="s">
        <v>10</v>
      </c>
      <c r="J37" s="132">
        <v>16</v>
      </c>
    </row>
    <row r="38" spans="3:10" ht="15.75" thickBot="1" x14ac:dyDescent="0.3">
      <c r="C38" s="100" t="s">
        <v>92</v>
      </c>
      <c r="D38" s="164">
        <v>49</v>
      </c>
      <c r="H38" s="168"/>
      <c r="I38" s="100" t="s">
        <v>92</v>
      </c>
      <c r="J38" s="132">
        <v>20</v>
      </c>
    </row>
    <row r="39" spans="3:10" x14ac:dyDescent="0.25">
      <c r="C39" s="24"/>
      <c r="D39" s="25"/>
      <c r="I39" s="24"/>
      <c r="J39" s="25"/>
    </row>
    <row r="40" spans="3:10" x14ac:dyDescent="0.25">
      <c r="C40" s="24"/>
      <c r="D40" s="25"/>
      <c r="I40" s="24"/>
      <c r="J40" s="25"/>
    </row>
    <row r="66" spans="2:2" x14ac:dyDescent="0.25">
      <c r="B66" s="49" t="s">
        <v>43</v>
      </c>
    </row>
  </sheetData>
  <mergeCells count="4">
    <mergeCell ref="N16:R17"/>
    <mergeCell ref="K22:L22"/>
    <mergeCell ref="B16:E17"/>
    <mergeCell ref="H16:K17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3:AG55"/>
  <sheetViews>
    <sheetView showGridLines="0" workbookViewId="0"/>
  </sheetViews>
  <sheetFormatPr baseColWidth="10" defaultRowHeight="14.25" x14ac:dyDescent="0.2"/>
  <cols>
    <col min="1" max="1" width="11" style="3" customWidth="1"/>
    <col min="2" max="2" width="10.140625" style="3" customWidth="1"/>
    <col min="3" max="3" width="39" style="3" customWidth="1"/>
    <col min="4" max="4" width="16.28515625" style="3" customWidth="1"/>
    <col min="5" max="5" width="11.42578125" style="3"/>
    <col min="6" max="6" width="16.42578125" style="3" bestFit="1" customWidth="1"/>
    <col min="7" max="7" width="12.7109375" style="3" bestFit="1" customWidth="1"/>
    <col min="8" max="8" width="17.28515625" style="3" bestFit="1" customWidth="1"/>
    <col min="9" max="16384" width="11.42578125" style="3"/>
  </cols>
  <sheetData>
    <row r="13" spans="2:16" ht="18" x14ac:dyDescent="0.2">
      <c r="C13" s="27"/>
      <c r="D13" s="27"/>
    </row>
    <row r="15" spans="2:16" ht="15" thickBot="1" x14ac:dyDescent="0.25">
      <c r="B15" s="34"/>
      <c r="C15" s="34"/>
      <c r="D15" s="34"/>
      <c r="E15" s="34"/>
      <c r="F15" s="34"/>
      <c r="G15" s="34"/>
      <c r="I15" s="34"/>
      <c r="J15" s="34"/>
      <c r="K15" s="34"/>
      <c r="L15" s="34"/>
      <c r="M15" s="34"/>
      <c r="N15" s="34"/>
      <c r="O15" s="34"/>
      <c r="P15" s="34"/>
    </row>
    <row r="16" spans="2:16" ht="32.25" customHeight="1" thickBot="1" x14ac:dyDescent="0.25">
      <c r="B16" s="220" t="s">
        <v>104</v>
      </c>
      <c r="C16" s="220"/>
      <c r="D16" s="220"/>
      <c r="E16" s="220"/>
      <c r="F16" s="220"/>
      <c r="G16" s="220"/>
      <c r="I16" s="220" t="s">
        <v>42</v>
      </c>
      <c r="J16" s="220"/>
      <c r="K16" s="220"/>
      <c r="L16" s="220"/>
      <c r="M16" s="220"/>
      <c r="N16" s="220"/>
      <c r="O16" s="220"/>
      <c r="P16" s="220"/>
    </row>
    <row r="17" spans="2:14" x14ac:dyDescent="0.2">
      <c r="C17" s="14"/>
      <c r="D17" s="14"/>
      <c r="E17" s="14"/>
      <c r="F17" s="14"/>
      <c r="G17" s="14"/>
    </row>
    <row r="18" spans="2:14" x14ac:dyDescent="0.2">
      <c r="H18" s="33"/>
      <c r="N18" s="32"/>
    </row>
    <row r="19" spans="2:14" ht="15" thickBot="1" x14ac:dyDescent="0.25">
      <c r="C19" s="79"/>
      <c r="D19" s="79"/>
      <c r="E19" s="79"/>
      <c r="F19" s="79"/>
    </row>
    <row r="20" spans="2:14" ht="45.75" customHeight="1" thickBot="1" x14ac:dyDescent="0.25">
      <c r="B20" s="80"/>
      <c r="C20" s="165" t="s">
        <v>41</v>
      </c>
      <c r="D20" s="165" t="s">
        <v>19</v>
      </c>
      <c r="E20" s="165" t="s">
        <v>117</v>
      </c>
      <c r="F20" s="165" t="s">
        <v>20</v>
      </c>
      <c r="G20" s="15"/>
    </row>
    <row r="21" spans="2:14" ht="15" thickBot="1" x14ac:dyDescent="0.25">
      <c r="B21" s="80"/>
      <c r="C21" s="100" t="s">
        <v>1</v>
      </c>
      <c r="D21" s="174">
        <f>(E21/F21)*100000</f>
        <v>5.8829374660056493</v>
      </c>
      <c r="E21" s="104">
        <f>'Mujeres y hombres'!F22</f>
        <v>505</v>
      </c>
      <c r="F21" s="54">
        <v>8584147</v>
      </c>
      <c r="G21" s="28"/>
    </row>
    <row r="22" spans="2:14" ht="14.45" customHeight="1" thickBot="1" x14ac:dyDescent="0.25">
      <c r="B22" s="80"/>
      <c r="C22" s="100" t="s">
        <v>2</v>
      </c>
      <c r="D22" s="174">
        <f t="shared" ref="D22:D38" si="0">(E22/F22)*100000</f>
        <v>4.7715294764961174</v>
      </c>
      <c r="E22" s="104">
        <f>'Mujeres y hombres'!F23</f>
        <v>64</v>
      </c>
      <c r="F22" s="54">
        <v>1341289</v>
      </c>
      <c r="G22" s="28"/>
    </row>
    <row r="23" spans="2:14" ht="14.45" customHeight="1" thickBot="1" x14ac:dyDescent="0.25">
      <c r="B23" s="80"/>
      <c r="C23" s="100" t="s">
        <v>86</v>
      </c>
      <c r="D23" s="174">
        <f t="shared" si="0"/>
        <v>5.0692801622169652</v>
      </c>
      <c r="E23" s="104">
        <f>'Mujeres y hombres'!F24</f>
        <v>51</v>
      </c>
      <c r="F23" s="54">
        <v>1006060</v>
      </c>
      <c r="G23" s="28"/>
    </row>
    <row r="24" spans="2:14" ht="14.45" customHeight="1" thickBot="1" x14ac:dyDescent="0.25">
      <c r="B24" s="80"/>
      <c r="C24" s="100" t="s">
        <v>87</v>
      </c>
      <c r="D24" s="174">
        <f>(E24/F24)*100000</f>
        <v>6.0335265714857185</v>
      </c>
      <c r="E24" s="104">
        <f>'Mujeres y hombres'!F25</f>
        <v>73</v>
      </c>
      <c r="F24" s="54">
        <v>1209906</v>
      </c>
      <c r="G24" s="28"/>
    </row>
    <row r="25" spans="2:14" ht="15" thickBot="1" x14ac:dyDescent="0.25">
      <c r="B25" s="80"/>
      <c r="C25" s="100" t="s">
        <v>3</v>
      </c>
      <c r="D25" s="174">
        <f t="shared" si="0"/>
        <v>6.326208215394737</v>
      </c>
      <c r="E25" s="104">
        <f>'Mujeres y hombres'!F26</f>
        <v>140</v>
      </c>
      <c r="F25" s="54">
        <v>2213016</v>
      </c>
      <c r="G25" s="28"/>
    </row>
    <row r="26" spans="2:14" ht="15" thickBot="1" x14ac:dyDescent="0.25">
      <c r="B26" s="80"/>
      <c r="C26" s="100" t="s">
        <v>4</v>
      </c>
      <c r="D26" s="174">
        <f t="shared" si="0"/>
        <v>5.2686412174300248</v>
      </c>
      <c r="E26" s="104">
        <f>'Mujeres y hombres'!F27</f>
        <v>31</v>
      </c>
      <c r="F26" s="54">
        <v>588387</v>
      </c>
      <c r="G26" s="28"/>
    </row>
    <row r="27" spans="2:14" ht="15" thickBot="1" x14ac:dyDescent="0.25">
      <c r="B27" s="80"/>
      <c r="C27" s="100" t="s">
        <v>21</v>
      </c>
      <c r="D27" s="174">
        <f>(E27/F27)*100000</f>
        <v>5.7893118396041787</v>
      </c>
      <c r="E27" s="104">
        <f>'Mujeres y hombres'!F28</f>
        <v>138</v>
      </c>
      <c r="F27" s="54">
        <v>2383703</v>
      </c>
      <c r="G27" s="28"/>
    </row>
    <row r="28" spans="2:14" ht="15" thickBot="1" x14ac:dyDescent="0.25">
      <c r="B28" s="80"/>
      <c r="C28" s="100" t="s">
        <v>88</v>
      </c>
      <c r="D28" s="174">
        <f t="shared" si="0"/>
        <v>4.6543184878167221</v>
      </c>
      <c r="E28" s="104">
        <f>'Mujeres y hombres'!F29</f>
        <v>97</v>
      </c>
      <c r="F28" s="54">
        <v>2084086</v>
      </c>
      <c r="G28" s="28"/>
    </row>
    <row r="29" spans="2:14" ht="15" thickBot="1" x14ac:dyDescent="0.25">
      <c r="B29" s="80"/>
      <c r="C29" s="100" t="s">
        <v>5</v>
      </c>
      <c r="D29" s="174">
        <f t="shared" si="0"/>
        <v>5.5808917353827141</v>
      </c>
      <c r="E29" s="104">
        <f>'Mujeres y hombres'!F30</f>
        <v>441</v>
      </c>
      <c r="F29" s="54">
        <v>7901963</v>
      </c>
      <c r="G29" s="28"/>
    </row>
    <row r="30" spans="2:14" ht="15" thickBot="1" x14ac:dyDescent="0.25">
      <c r="B30" s="80"/>
      <c r="C30" s="100" t="s">
        <v>22</v>
      </c>
      <c r="D30" s="174">
        <f t="shared" si="0"/>
        <v>5.5212659802787281</v>
      </c>
      <c r="E30" s="104">
        <f>'Mujeres y hombres'!F31</f>
        <v>288</v>
      </c>
      <c r="F30" s="54">
        <v>5216195</v>
      </c>
      <c r="G30" s="28"/>
    </row>
    <row r="31" spans="2:14" ht="15" thickBot="1" x14ac:dyDescent="0.25">
      <c r="B31" s="80"/>
      <c r="C31" s="100" t="s">
        <v>6</v>
      </c>
      <c r="D31" s="174">
        <f t="shared" si="0"/>
        <v>5.690947409954985</v>
      </c>
      <c r="E31" s="104">
        <f>'Mujeres y hombres'!F32</f>
        <v>60</v>
      </c>
      <c r="F31" s="54">
        <v>1054306</v>
      </c>
      <c r="G31" s="28"/>
    </row>
    <row r="32" spans="2:14" ht="15" thickBot="1" x14ac:dyDescent="0.25">
      <c r="B32" s="80"/>
      <c r="C32" s="100" t="s">
        <v>7</v>
      </c>
      <c r="D32" s="174">
        <f t="shared" si="0"/>
        <v>5.8531005132946881</v>
      </c>
      <c r="E32" s="104">
        <f>'Mujeres y hombres'!F33</f>
        <v>158</v>
      </c>
      <c r="F32" s="54">
        <v>2699424</v>
      </c>
      <c r="G32" s="28"/>
    </row>
    <row r="33" spans="2:33" ht="15" thickBot="1" x14ac:dyDescent="0.25">
      <c r="B33" s="80"/>
      <c r="C33" s="100" t="s">
        <v>89</v>
      </c>
      <c r="D33" s="174">
        <f>(E33/F33)*100000</f>
        <v>4.8749232927181883</v>
      </c>
      <c r="E33" s="104">
        <f>'Mujeres y hombres'!F34</f>
        <v>335</v>
      </c>
      <c r="F33" s="54">
        <v>6871903</v>
      </c>
      <c r="G33" s="28"/>
    </row>
    <row r="34" spans="2:33" ht="15" thickBot="1" x14ac:dyDescent="0.25">
      <c r="B34" s="80"/>
      <c r="C34" s="100" t="s">
        <v>90</v>
      </c>
      <c r="D34" s="174">
        <f>(E34/F34)*100000</f>
        <v>4.7045418807340624</v>
      </c>
      <c r="E34" s="104">
        <f>'Mujeres y hombres'!F38</f>
        <v>73</v>
      </c>
      <c r="F34" s="54">
        <v>1551692</v>
      </c>
      <c r="G34" s="28"/>
    </row>
    <row r="35" spans="2:33" ht="15" thickBot="1" x14ac:dyDescent="0.25">
      <c r="B35" s="80"/>
      <c r="C35" s="100" t="s">
        <v>91</v>
      </c>
      <c r="D35" s="174">
        <f>(E35/F35)*100000</f>
        <v>3.4218297862844134</v>
      </c>
      <c r="E35" s="104">
        <f>'Mujeres y hombres'!F36</f>
        <v>23</v>
      </c>
      <c r="F35" s="54">
        <v>672155</v>
      </c>
      <c r="G35" s="28"/>
    </row>
    <row r="36" spans="2:33" ht="15" thickBot="1" x14ac:dyDescent="0.25">
      <c r="B36" s="80"/>
      <c r="C36" s="100" t="s">
        <v>10</v>
      </c>
      <c r="D36" s="174">
        <f>(E36/F36)*100000</f>
        <v>4.4669002690066613</v>
      </c>
      <c r="E36" s="104">
        <f>'Mujeres y hombres'!F37</f>
        <v>99</v>
      </c>
      <c r="F36" s="54">
        <v>2216302</v>
      </c>
      <c r="G36" s="28"/>
    </row>
    <row r="37" spans="2:33" ht="15" thickBot="1" x14ac:dyDescent="0.25">
      <c r="B37" s="80"/>
      <c r="C37" s="100" t="s">
        <v>92</v>
      </c>
      <c r="D37" s="174">
        <f t="shared" si="0"/>
        <v>4.3440216952854946</v>
      </c>
      <c r="E37" s="104">
        <f>'Mujeres y hombres'!F35</f>
        <v>14</v>
      </c>
      <c r="F37" s="54">
        <v>322282</v>
      </c>
      <c r="G37" s="18"/>
    </row>
    <row r="38" spans="2:33" ht="15" thickBot="1" x14ac:dyDescent="0.25">
      <c r="C38" s="173" t="s">
        <v>17</v>
      </c>
      <c r="D38" s="175">
        <f t="shared" si="0"/>
        <v>5.4052005458793424</v>
      </c>
      <c r="E38" s="176">
        <f>SUM(E21:E37)</f>
        <v>2590</v>
      </c>
      <c r="F38" s="177">
        <f>SUM(F21:F37)</f>
        <v>47916816</v>
      </c>
      <c r="G38" s="18"/>
    </row>
    <row r="39" spans="2:33" x14ac:dyDescent="0.2">
      <c r="C39" s="24"/>
      <c r="D39" s="29"/>
      <c r="E39" s="30"/>
      <c r="F39" s="30"/>
      <c r="G39" s="18"/>
    </row>
    <row r="40" spans="2:33" x14ac:dyDescent="0.2">
      <c r="C40" s="31" t="s">
        <v>105</v>
      </c>
      <c r="AG40" s="17"/>
    </row>
    <row r="41" spans="2:33" x14ac:dyDescent="0.2">
      <c r="AG41" s="17"/>
    </row>
    <row r="42" spans="2:33" x14ac:dyDescent="0.2">
      <c r="AG42" s="17"/>
    </row>
    <row r="44" spans="2:33" x14ac:dyDescent="0.2">
      <c r="B44" s="49" t="s">
        <v>43</v>
      </c>
      <c r="AG44" s="17"/>
    </row>
    <row r="45" spans="2:33" x14ac:dyDescent="0.2">
      <c r="AG45" s="17"/>
    </row>
    <row r="46" spans="2:33" x14ac:dyDescent="0.2">
      <c r="AG46" s="17"/>
    </row>
    <row r="47" spans="2:33" x14ac:dyDescent="0.2">
      <c r="AG47" s="17"/>
    </row>
    <row r="48" spans="2:33" x14ac:dyDescent="0.2">
      <c r="AG48" s="17"/>
    </row>
    <row r="49" spans="33:33" x14ac:dyDescent="0.2">
      <c r="AG49" s="17"/>
    </row>
    <row r="50" spans="33:33" x14ac:dyDescent="0.2">
      <c r="AG50" s="17"/>
    </row>
    <row r="52" spans="33:33" x14ac:dyDescent="0.2">
      <c r="AG52" s="17"/>
    </row>
    <row r="53" spans="33:33" x14ac:dyDescent="0.2">
      <c r="AG53" s="17"/>
    </row>
    <row r="55" spans="33:33" x14ac:dyDescent="0.2">
      <c r="AG55" s="17"/>
    </row>
  </sheetData>
  <mergeCells count="2">
    <mergeCell ref="I16:P16"/>
    <mergeCell ref="B16:G16"/>
  </mergeCells>
  <phoneticPr fontId="0" type="noConversion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5:E31"/>
  <sheetViews>
    <sheetView workbookViewId="0">
      <selection activeCell="A2" sqref="A2"/>
    </sheetView>
  </sheetViews>
  <sheetFormatPr baseColWidth="10" defaultRowHeight="14.25" x14ac:dyDescent="0.2"/>
  <cols>
    <col min="1" max="1" width="11.42578125" style="35"/>
    <col min="2" max="2" width="44.85546875" style="35" customWidth="1"/>
    <col min="3" max="3" width="11.85546875" style="35" bestFit="1" customWidth="1"/>
    <col min="4" max="4" width="12.28515625" style="35" customWidth="1"/>
    <col min="5" max="16384" width="11.42578125" style="35"/>
  </cols>
  <sheetData>
    <row r="15" spans="2:2" ht="14.25" customHeight="1" x14ac:dyDescent="0.2">
      <c r="B15" s="44"/>
    </row>
    <row r="16" spans="2:2" ht="15" thickBot="1" x14ac:dyDescent="0.25">
      <c r="B16" s="183"/>
    </row>
    <row r="17" spans="1:5" ht="15" customHeight="1" x14ac:dyDescent="0.2">
      <c r="A17" s="182"/>
      <c r="B17" s="222" t="s">
        <v>106</v>
      </c>
      <c r="C17" s="221" t="s">
        <v>25</v>
      </c>
      <c r="D17" s="221" t="s">
        <v>26</v>
      </c>
      <c r="E17" s="221" t="s">
        <v>17</v>
      </c>
    </row>
    <row r="18" spans="1:5" ht="15" customHeight="1" thickBot="1" x14ac:dyDescent="0.25">
      <c r="A18" s="182"/>
      <c r="B18" s="223"/>
      <c r="C18" s="221"/>
      <c r="D18" s="221"/>
      <c r="E18" s="221"/>
    </row>
    <row r="19" spans="1:5" ht="20.100000000000001" customHeight="1" thickBot="1" x14ac:dyDescent="0.25">
      <c r="A19" s="182"/>
      <c r="B19" s="180" t="s">
        <v>107</v>
      </c>
      <c r="C19" s="179">
        <v>1</v>
      </c>
      <c r="D19" s="52">
        <v>0</v>
      </c>
      <c r="E19" s="178">
        <f>SUM(C19:D19)</f>
        <v>1</v>
      </c>
    </row>
    <row r="20" spans="1:5" ht="20.100000000000001" customHeight="1" thickBot="1" x14ac:dyDescent="0.25">
      <c r="A20" s="182"/>
      <c r="B20" s="181" t="s">
        <v>108</v>
      </c>
      <c r="C20" s="104">
        <v>18</v>
      </c>
      <c r="D20" s="53">
        <v>5</v>
      </c>
      <c r="E20" s="178">
        <f>SUM(C20:D20)</f>
        <v>23</v>
      </c>
    </row>
    <row r="21" spans="1:5" ht="20.100000000000001" customHeight="1" thickBot="1" x14ac:dyDescent="0.25">
      <c r="A21" s="182"/>
      <c r="B21" s="181" t="s">
        <v>109</v>
      </c>
      <c r="C21" s="104">
        <v>69</v>
      </c>
      <c r="D21" s="53">
        <v>0</v>
      </c>
      <c r="E21" s="178">
        <f t="shared" ref="E21:E27" si="0">SUM(C21:D21)</f>
        <v>69</v>
      </c>
    </row>
    <row r="22" spans="1:5" ht="20.100000000000001" customHeight="1" thickBot="1" x14ac:dyDescent="0.25">
      <c r="A22" s="182"/>
      <c r="B22" s="181" t="s">
        <v>110</v>
      </c>
      <c r="C22" s="104">
        <v>71</v>
      </c>
      <c r="D22" s="53">
        <v>24</v>
      </c>
      <c r="E22" s="178">
        <f>SUM(C22:D22)</f>
        <v>95</v>
      </c>
    </row>
    <row r="23" spans="1:5" ht="20.100000000000001" customHeight="1" thickBot="1" x14ac:dyDescent="0.25">
      <c r="A23" s="182"/>
      <c r="B23" s="181" t="s">
        <v>50</v>
      </c>
      <c r="C23" s="104">
        <v>85</v>
      </c>
      <c r="D23" s="53">
        <v>0</v>
      </c>
      <c r="E23" s="178">
        <f t="shared" si="0"/>
        <v>85</v>
      </c>
    </row>
    <row r="24" spans="1:5" ht="20.100000000000001" customHeight="1" thickBot="1" x14ac:dyDescent="0.25">
      <c r="A24" s="182"/>
      <c r="B24" s="181" t="s">
        <v>51</v>
      </c>
      <c r="C24" s="104">
        <v>1</v>
      </c>
      <c r="D24" s="53">
        <v>6</v>
      </c>
      <c r="E24" s="178">
        <f t="shared" si="0"/>
        <v>7</v>
      </c>
    </row>
    <row r="25" spans="1:5" ht="20.100000000000001" customHeight="1" thickBot="1" x14ac:dyDescent="0.25">
      <c r="A25" s="182"/>
      <c r="B25" s="181" t="s">
        <v>111</v>
      </c>
      <c r="C25" s="104">
        <v>0</v>
      </c>
      <c r="D25" s="53">
        <v>41</v>
      </c>
      <c r="E25" s="178">
        <f t="shared" si="0"/>
        <v>41</v>
      </c>
    </row>
    <row r="26" spans="1:5" ht="20.100000000000001" customHeight="1" thickBot="1" x14ac:dyDescent="0.25">
      <c r="A26" s="182"/>
      <c r="B26" s="181" t="s">
        <v>112</v>
      </c>
      <c r="C26" s="104">
        <v>1</v>
      </c>
      <c r="D26" s="53">
        <v>0</v>
      </c>
      <c r="E26" s="178">
        <f t="shared" si="0"/>
        <v>1</v>
      </c>
    </row>
    <row r="27" spans="1:5" ht="27.75" customHeight="1" thickBot="1" x14ac:dyDescent="0.25">
      <c r="A27" s="182"/>
      <c r="B27" s="181" t="s">
        <v>113</v>
      </c>
      <c r="C27" s="104">
        <v>3</v>
      </c>
      <c r="D27" s="53">
        <v>0</v>
      </c>
      <c r="E27" s="178">
        <f t="shared" si="0"/>
        <v>3</v>
      </c>
    </row>
    <row r="31" spans="1:5" x14ac:dyDescent="0.2">
      <c r="B31" s="49" t="s">
        <v>43</v>
      </c>
    </row>
  </sheetData>
  <mergeCells count="4">
    <mergeCell ref="D17:D18"/>
    <mergeCell ref="E17:E18"/>
    <mergeCell ref="B17:B18"/>
    <mergeCell ref="C17:C18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081D-786D-43C3-A327-4401F0E1108A}">
  <dimension ref="A10:T53"/>
  <sheetViews>
    <sheetView workbookViewId="0"/>
  </sheetViews>
  <sheetFormatPr baseColWidth="10" defaultRowHeight="14.25" x14ac:dyDescent="0.2"/>
  <cols>
    <col min="1" max="1" width="11.42578125" style="35"/>
    <col min="2" max="2" width="15.5703125" style="35" bestFit="1" customWidth="1"/>
    <col min="3" max="3" width="10.7109375" style="35" bestFit="1" customWidth="1"/>
    <col min="4" max="4" width="9.5703125" style="35" bestFit="1" customWidth="1"/>
    <col min="5" max="5" width="10.7109375" style="35" bestFit="1" customWidth="1"/>
    <col min="6" max="6" width="9.5703125" style="35" bestFit="1" customWidth="1"/>
    <col min="7" max="7" width="10.7109375" style="35" bestFit="1" customWidth="1"/>
    <col min="8" max="8" width="9.5703125" style="35" bestFit="1" customWidth="1"/>
    <col min="9" max="9" width="7.140625" style="35" customWidth="1"/>
    <col min="10" max="11" width="11.42578125" style="35"/>
    <col min="12" max="12" width="15.5703125" style="35" bestFit="1" customWidth="1"/>
    <col min="13" max="13" width="10.7109375" style="35" bestFit="1" customWidth="1"/>
    <col min="14" max="14" width="9.5703125" style="35" bestFit="1" customWidth="1"/>
    <col min="15" max="15" width="10.7109375" style="35" bestFit="1" customWidth="1"/>
    <col min="16" max="16" width="9.5703125" style="35" bestFit="1" customWidth="1"/>
    <col min="17" max="17" width="10.7109375" style="35" bestFit="1" customWidth="1"/>
    <col min="18" max="18" width="9.5703125" style="35" bestFit="1" customWidth="1"/>
    <col min="19" max="16384" width="11.42578125" style="35"/>
  </cols>
  <sheetData>
    <row r="10" spans="1:18" ht="24.75" x14ac:dyDescent="0.3">
      <c r="H10" s="36"/>
    </row>
    <row r="14" spans="1:18" x14ac:dyDescent="0.2">
      <c r="G14" s="37"/>
      <c r="H14" s="37"/>
      <c r="M14" s="37"/>
      <c r="N14" s="37"/>
      <c r="O14" s="37"/>
      <c r="P14" s="37"/>
      <c r="Q14" s="37"/>
    </row>
    <row r="15" spans="1:18" ht="20.100000000000001" customHeight="1" x14ac:dyDescent="0.2">
      <c r="A15" s="39"/>
      <c r="B15" s="39"/>
      <c r="C15" s="226" t="s">
        <v>114</v>
      </c>
      <c r="D15" s="227"/>
      <c r="E15" s="227"/>
      <c r="F15" s="227"/>
      <c r="G15" s="227"/>
      <c r="H15" s="223"/>
      <c r="I15" s="39"/>
      <c r="K15" s="39"/>
      <c r="L15" s="39"/>
      <c r="M15" s="226" t="s">
        <v>116</v>
      </c>
      <c r="N15" s="227"/>
      <c r="O15" s="227"/>
      <c r="P15" s="227"/>
      <c r="Q15" s="227"/>
      <c r="R15" s="223"/>
    </row>
    <row r="16" spans="1:18" ht="20.100000000000001" customHeight="1" thickBot="1" x14ac:dyDescent="0.25">
      <c r="C16" s="224">
        <v>2023</v>
      </c>
      <c r="D16" s="225"/>
      <c r="E16" s="224">
        <v>2022</v>
      </c>
      <c r="F16" s="225"/>
      <c r="G16" s="224">
        <v>2021</v>
      </c>
      <c r="H16" s="225"/>
      <c r="M16" s="224">
        <v>2023</v>
      </c>
      <c r="N16" s="225"/>
      <c r="O16" s="224">
        <v>2022</v>
      </c>
      <c r="P16" s="225"/>
      <c r="Q16" s="224">
        <v>2021</v>
      </c>
      <c r="R16" s="225"/>
    </row>
    <row r="17" spans="1:20" ht="20.100000000000001" customHeight="1" thickBot="1" x14ac:dyDescent="0.25">
      <c r="B17" s="48"/>
      <c r="C17" s="185" t="s">
        <v>26</v>
      </c>
      <c r="D17" s="185" t="s">
        <v>25</v>
      </c>
      <c r="E17" s="185" t="s">
        <v>26</v>
      </c>
      <c r="F17" s="185" t="s">
        <v>25</v>
      </c>
      <c r="G17" s="185" t="s">
        <v>26</v>
      </c>
      <c r="H17" s="185" t="s">
        <v>25</v>
      </c>
      <c r="L17" s="48"/>
      <c r="M17" s="185" t="s">
        <v>26</v>
      </c>
      <c r="N17" s="185" t="s">
        <v>25</v>
      </c>
      <c r="O17" s="185" t="s">
        <v>26</v>
      </c>
      <c r="P17" s="185" t="s">
        <v>25</v>
      </c>
      <c r="Q17" s="185" t="s">
        <v>26</v>
      </c>
      <c r="R17" s="185" t="s">
        <v>25</v>
      </c>
    </row>
    <row r="18" spans="1:20" ht="20.100000000000001" customHeight="1" thickBot="1" x14ac:dyDescent="0.25">
      <c r="B18" s="184" t="s">
        <v>34</v>
      </c>
      <c r="C18" s="188">
        <v>4</v>
      </c>
      <c r="D18" s="187">
        <v>5</v>
      </c>
      <c r="E18" s="188">
        <v>3</v>
      </c>
      <c r="F18" s="187">
        <v>6</v>
      </c>
      <c r="G18" s="190">
        <v>3</v>
      </c>
      <c r="H18" s="187">
        <v>6</v>
      </c>
      <c r="I18" s="186"/>
      <c r="L18" s="184" t="s">
        <v>34</v>
      </c>
      <c r="M18" s="188">
        <v>2</v>
      </c>
      <c r="N18" s="187">
        <v>1</v>
      </c>
      <c r="O18" s="188">
        <v>2</v>
      </c>
      <c r="P18" s="187">
        <v>1</v>
      </c>
      <c r="Q18" s="190">
        <v>2</v>
      </c>
      <c r="R18" s="187">
        <v>1</v>
      </c>
    </row>
    <row r="19" spans="1:20" ht="20.100000000000001" customHeight="1" thickBot="1" x14ac:dyDescent="0.25">
      <c r="B19" s="184" t="s">
        <v>35</v>
      </c>
      <c r="C19" s="189">
        <v>3</v>
      </c>
      <c r="D19" s="89">
        <v>6</v>
      </c>
      <c r="E19" s="189">
        <v>4</v>
      </c>
      <c r="F19" s="89">
        <v>5</v>
      </c>
      <c r="G19" s="191">
        <v>4</v>
      </c>
      <c r="H19" s="89">
        <v>5</v>
      </c>
      <c r="I19" s="186"/>
      <c r="L19" s="184" t="s">
        <v>35</v>
      </c>
      <c r="M19" s="189">
        <v>1</v>
      </c>
      <c r="N19" s="89">
        <v>1</v>
      </c>
      <c r="O19" s="189">
        <v>0</v>
      </c>
      <c r="P19" s="89">
        <v>2</v>
      </c>
      <c r="Q19" s="191">
        <v>0</v>
      </c>
      <c r="R19" s="89">
        <v>2</v>
      </c>
    </row>
    <row r="20" spans="1:20" ht="20.100000000000001" customHeight="1" thickBot="1" x14ac:dyDescent="0.25">
      <c r="B20" s="184" t="s">
        <v>36</v>
      </c>
      <c r="C20" s="189">
        <v>2</v>
      </c>
      <c r="D20" s="89">
        <v>7</v>
      </c>
      <c r="E20" s="189">
        <v>4</v>
      </c>
      <c r="F20" s="89">
        <v>5</v>
      </c>
      <c r="G20" s="191">
        <v>4</v>
      </c>
      <c r="H20" s="89">
        <v>5</v>
      </c>
      <c r="I20" s="186"/>
      <c r="L20" s="184" t="s">
        <v>36</v>
      </c>
      <c r="M20" s="189">
        <v>0</v>
      </c>
      <c r="N20" s="89">
        <v>2</v>
      </c>
      <c r="O20" s="189">
        <v>1</v>
      </c>
      <c r="P20" s="89">
        <v>2</v>
      </c>
      <c r="Q20" s="191">
        <v>1</v>
      </c>
      <c r="R20" s="89">
        <v>2</v>
      </c>
    </row>
    <row r="21" spans="1:20" ht="20.100000000000001" customHeight="1" thickBot="1" x14ac:dyDescent="0.25">
      <c r="B21" s="184" t="s">
        <v>37</v>
      </c>
      <c r="C21" s="189">
        <v>4</v>
      </c>
      <c r="D21" s="89">
        <v>5</v>
      </c>
      <c r="E21" s="189">
        <v>3</v>
      </c>
      <c r="F21" s="89">
        <v>6</v>
      </c>
      <c r="G21" s="191">
        <v>3</v>
      </c>
      <c r="H21" s="89">
        <v>6</v>
      </c>
      <c r="I21" s="186"/>
      <c r="L21" s="184" t="s">
        <v>37</v>
      </c>
      <c r="M21" s="189">
        <v>0</v>
      </c>
      <c r="N21" s="89">
        <v>2</v>
      </c>
      <c r="O21" s="189">
        <v>1</v>
      </c>
      <c r="P21" s="89">
        <v>1</v>
      </c>
      <c r="Q21" s="191">
        <v>1</v>
      </c>
      <c r="R21" s="89">
        <v>1</v>
      </c>
    </row>
    <row r="22" spans="1:20" ht="20.100000000000001" customHeight="1" thickBot="1" x14ac:dyDescent="0.25">
      <c r="B22" s="184" t="s">
        <v>38</v>
      </c>
      <c r="C22" s="189">
        <v>3</v>
      </c>
      <c r="D22" s="89">
        <v>6</v>
      </c>
      <c r="E22" s="189">
        <v>3</v>
      </c>
      <c r="F22" s="89">
        <v>6</v>
      </c>
      <c r="G22" s="191">
        <v>3</v>
      </c>
      <c r="H22" s="89">
        <v>6</v>
      </c>
      <c r="I22" s="186"/>
      <c r="L22" s="184" t="s">
        <v>38</v>
      </c>
      <c r="M22" s="189">
        <v>1</v>
      </c>
      <c r="N22" s="89">
        <v>2</v>
      </c>
      <c r="O22" s="189">
        <v>1</v>
      </c>
      <c r="P22" s="89">
        <v>2</v>
      </c>
      <c r="Q22" s="191">
        <v>1</v>
      </c>
      <c r="R22" s="89">
        <v>2</v>
      </c>
    </row>
    <row r="23" spans="1:20" ht="20.100000000000001" customHeight="1" thickBot="1" x14ac:dyDescent="0.25">
      <c r="B23" s="184" t="s">
        <v>39</v>
      </c>
      <c r="C23" s="189">
        <v>3</v>
      </c>
      <c r="D23" s="89">
        <v>6</v>
      </c>
      <c r="E23" s="189">
        <v>1</v>
      </c>
      <c r="F23" s="89">
        <v>7</v>
      </c>
      <c r="G23" s="191">
        <v>1</v>
      </c>
      <c r="H23" s="89">
        <v>7</v>
      </c>
      <c r="I23" s="186"/>
      <c r="L23" s="184" t="s">
        <v>39</v>
      </c>
      <c r="M23" s="189">
        <v>0</v>
      </c>
      <c r="N23" s="89">
        <v>2</v>
      </c>
      <c r="O23" s="189">
        <v>0</v>
      </c>
      <c r="P23" s="89">
        <v>2</v>
      </c>
      <c r="Q23" s="191">
        <v>0</v>
      </c>
      <c r="R23" s="89">
        <v>2</v>
      </c>
    </row>
    <row r="24" spans="1:20" ht="20.100000000000001" customHeight="1" thickBot="1" x14ac:dyDescent="0.25">
      <c r="B24" s="184" t="s">
        <v>52</v>
      </c>
      <c r="C24" s="189" t="s">
        <v>115</v>
      </c>
      <c r="D24" s="89" t="s">
        <v>115</v>
      </c>
      <c r="E24" s="189">
        <v>2</v>
      </c>
      <c r="F24" s="89">
        <v>7</v>
      </c>
      <c r="G24" s="191">
        <v>2</v>
      </c>
      <c r="H24" s="187">
        <v>7</v>
      </c>
      <c r="I24" s="186"/>
      <c r="L24" s="184" t="s">
        <v>52</v>
      </c>
      <c r="M24" s="189" t="s">
        <v>115</v>
      </c>
      <c r="N24" s="89" t="s">
        <v>115</v>
      </c>
      <c r="O24" s="189">
        <v>1</v>
      </c>
      <c r="P24" s="89">
        <v>2</v>
      </c>
      <c r="Q24" s="191">
        <v>1</v>
      </c>
      <c r="R24" s="187">
        <v>2</v>
      </c>
    </row>
    <row r="25" spans="1:20" ht="20.100000000000001" customHeight="1" thickBot="1" x14ac:dyDescent="0.25">
      <c r="A25" s="37"/>
      <c r="B25" s="57" t="s">
        <v>17</v>
      </c>
      <c r="C25" s="159">
        <f t="shared" ref="C25:H25" si="0">SUM(C18:C24)</f>
        <v>19</v>
      </c>
      <c r="D25" s="159">
        <f t="shared" si="0"/>
        <v>35</v>
      </c>
      <c r="E25" s="159">
        <f t="shared" si="0"/>
        <v>20</v>
      </c>
      <c r="F25" s="159">
        <f t="shared" si="0"/>
        <v>42</v>
      </c>
      <c r="G25" s="159">
        <f t="shared" si="0"/>
        <v>20</v>
      </c>
      <c r="H25" s="159">
        <f t="shared" si="0"/>
        <v>42</v>
      </c>
      <c r="I25" s="42"/>
      <c r="J25" s="37"/>
      <c r="K25" s="37"/>
      <c r="L25" s="57" t="s">
        <v>17</v>
      </c>
      <c r="M25" s="159">
        <f t="shared" ref="M25:R25" si="1">SUM(M18:M24)</f>
        <v>4</v>
      </c>
      <c r="N25" s="159">
        <f t="shared" si="1"/>
        <v>10</v>
      </c>
      <c r="O25" s="159">
        <f t="shared" si="1"/>
        <v>6</v>
      </c>
      <c r="P25" s="159">
        <f t="shared" si="1"/>
        <v>12</v>
      </c>
      <c r="Q25" s="159">
        <f t="shared" si="1"/>
        <v>6</v>
      </c>
      <c r="R25" s="159">
        <f t="shared" si="1"/>
        <v>12</v>
      </c>
      <c r="S25" s="37"/>
      <c r="T25" s="37"/>
    </row>
    <row r="26" spans="1:20" ht="15" thickBot="1" x14ac:dyDescent="0.25">
      <c r="H26" s="39"/>
      <c r="J26" s="42"/>
      <c r="K26" s="37"/>
      <c r="L26" s="37"/>
      <c r="M26" s="37"/>
      <c r="N26" s="37"/>
      <c r="O26" s="37"/>
      <c r="P26" s="37"/>
      <c r="Q26" s="37"/>
      <c r="R26" s="37"/>
      <c r="S26" s="37"/>
      <c r="T26" s="37"/>
    </row>
    <row r="27" spans="1:20" ht="18" customHeight="1" thickBot="1" x14ac:dyDescent="0.25">
      <c r="J27" s="41"/>
      <c r="K27" s="41"/>
      <c r="L27" s="41"/>
      <c r="M27" s="45"/>
      <c r="N27" s="46"/>
      <c r="O27" s="45"/>
      <c r="P27" s="46"/>
      <c r="Q27" s="46"/>
      <c r="R27" s="51"/>
      <c r="S27" s="51"/>
      <c r="T27" s="40"/>
    </row>
    <row r="28" spans="1:20" x14ac:dyDescent="0.2">
      <c r="J28" s="39"/>
      <c r="K28" s="39"/>
      <c r="R28" s="39"/>
      <c r="S28" s="39"/>
      <c r="T28" s="39"/>
    </row>
    <row r="46" spans="4:16" ht="15" customHeight="1" x14ac:dyDescent="0.2">
      <c r="I46" s="228"/>
    </row>
    <row r="47" spans="4:16" x14ac:dyDescent="0.2">
      <c r="I47" s="229"/>
    </row>
    <row r="48" spans="4:16" ht="13.5" customHeight="1" x14ac:dyDescent="0.2">
      <c r="D48" s="43">
        <v>2023</v>
      </c>
      <c r="E48" s="43">
        <v>2022</v>
      </c>
      <c r="F48" s="43">
        <v>2021</v>
      </c>
      <c r="I48" s="230"/>
      <c r="N48" s="43">
        <v>2023</v>
      </c>
      <c r="O48" s="43">
        <v>2022</v>
      </c>
      <c r="P48" s="43">
        <v>2021</v>
      </c>
    </row>
    <row r="49" spans="2:16" ht="15" thickBot="1" x14ac:dyDescent="0.25">
      <c r="C49" s="22" t="s">
        <v>26</v>
      </c>
      <c r="D49" s="52">
        <v>19</v>
      </c>
      <c r="E49" s="38">
        <v>20</v>
      </c>
      <c r="F49" s="38">
        <v>20</v>
      </c>
      <c r="M49" s="22" t="s">
        <v>26</v>
      </c>
      <c r="N49" s="52">
        <v>4</v>
      </c>
      <c r="O49" s="38">
        <v>6</v>
      </c>
      <c r="P49" s="38">
        <v>6</v>
      </c>
    </row>
    <row r="50" spans="2:16" ht="15" thickBot="1" x14ac:dyDescent="0.25">
      <c r="C50" s="21" t="s">
        <v>25</v>
      </c>
      <c r="D50" s="53">
        <v>35</v>
      </c>
      <c r="E50" s="19">
        <v>42</v>
      </c>
      <c r="F50" s="19">
        <v>42</v>
      </c>
      <c r="M50" s="21" t="s">
        <v>25</v>
      </c>
      <c r="N50" s="53">
        <v>10</v>
      </c>
      <c r="O50" s="19">
        <v>12</v>
      </c>
      <c r="P50" s="19">
        <v>12</v>
      </c>
    </row>
    <row r="53" spans="2:16" x14ac:dyDescent="0.2">
      <c r="B53" s="49" t="s">
        <v>43</v>
      </c>
    </row>
  </sheetData>
  <mergeCells count="9">
    <mergeCell ref="Q16:R16"/>
    <mergeCell ref="M16:N16"/>
    <mergeCell ref="M15:R15"/>
    <mergeCell ref="I46:I48"/>
    <mergeCell ref="C16:D16"/>
    <mergeCell ref="C15:H15"/>
    <mergeCell ref="E16:F16"/>
    <mergeCell ref="G16:H16"/>
    <mergeCell ref="O16:P1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Fiscalía Gral Est y órg central</vt:lpstr>
      <vt:lpstr>Fiscalías Territoriales</vt:lpstr>
      <vt:lpstr>Mujeres y hombres</vt:lpstr>
      <vt:lpstr>Antigüedad-edad</vt:lpstr>
      <vt:lpstr>Número de fiscales-población</vt:lpstr>
      <vt:lpstr>Exced. Lic. mat. conciliación</vt:lpstr>
      <vt:lpstr>Composic. trib. calificador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2014-07-09T08:11:31Z</dcterms:created>
  <dcterms:modified xsi:type="dcterms:W3CDTF">2024-09-10T07:07:56Z</dcterms:modified>
</cp:coreProperties>
</file>